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tabRatio="778" activeTab="0"/>
  </bookViews>
  <sheets>
    <sheet name="Oct. - 21" sheetId="1" r:id="rId1"/>
  </sheets>
  <definedNames>
    <definedName name="_xlnm.Print_Area" localSheetId="0">'Oct. - 21'!$A$1:$BJ$75</definedName>
  </definedNames>
  <calcPr fullCalcOnLoad="1"/>
</workbook>
</file>

<file path=xl/sharedStrings.xml><?xml version="1.0" encoding="utf-8"?>
<sst xmlns="http://schemas.openxmlformats.org/spreadsheetml/2006/main" count="180" uniqueCount="156">
  <si>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</si>
  <si>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</si>
  <si>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</si>
  <si>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</si>
  <si>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</si>
  <si>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</si>
  <si>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</si>
  <si>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</si>
  <si>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</si>
  <si>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</si>
  <si>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</si>
  <si>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</si>
  <si>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</si>
  <si>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</si>
  <si>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</si>
  <si>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</si>
  <si>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</si>
  <si>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</si>
  <si>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</si>
  <si>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</si>
  <si>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</si>
  <si>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</si>
  <si>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</si>
  <si>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</si>
  <si>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</si>
  <si>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</si>
  <si>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</si>
  <si>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</si>
  <si>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</si>
  <si>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</si>
  <si>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</si>
  <si>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</si>
  <si>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</si>
  <si>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</si>
  <si>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</si>
  <si>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</si>
  <si>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G.P.F.  RECOVERY</t>
  </si>
  <si>
    <t>G.P.F. ADVANCE RECOVERY</t>
  </si>
  <si>
    <t>NO  OF INSTALMENTS</t>
  </si>
  <si>
    <t>CPF-RECOVERY(OWN SHARE)</t>
  </si>
  <si>
    <t>CPF-RECOVERY(MGT SHARE)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</si>
  <si>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</si>
  <si>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</si>
  <si>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</si>
  <si>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</si>
  <si>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</si>
  <si>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</si>
  <si>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</si>
  <si>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</si>
  <si>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</si>
  <si>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</si>
  <si>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</si>
  <si>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</si>
  <si>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DR. (SMT) A. J. BARA</t>
  </si>
  <si>
    <t>PRINCIPAL</t>
  </si>
  <si>
    <t>MR. SUNIL KUMAR</t>
  </si>
  <si>
    <t>MR. AFTAB ALAM SHAHNAWAZ</t>
  </si>
  <si>
    <t>MR. SANJAY PRASAD</t>
  </si>
  <si>
    <t>MR. PRAMOD KUMAR GAUTAM</t>
  </si>
  <si>
    <t>MR. AJAY KUMAR JHA</t>
  </si>
  <si>
    <t>MRS. SUSHMA DUBEY</t>
  </si>
  <si>
    <t>MRS. POONAM PATHAK</t>
  </si>
  <si>
    <t>MRS. SUSHMA TOPPO</t>
  </si>
  <si>
    <t>TGT(Hindi)</t>
  </si>
  <si>
    <t>MS. SUJATA NAYAK</t>
  </si>
  <si>
    <t>TGT(Maths)</t>
  </si>
  <si>
    <t>MR. BINOD KUMAR MISHRA</t>
  </si>
  <si>
    <t>TGT(PH&amp;E)</t>
  </si>
  <si>
    <t xml:space="preserve">MR. RATNESHWAR PRASAD </t>
  </si>
  <si>
    <t>TGT(WE)</t>
  </si>
  <si>
    <t>MR. DHIRENDRA KUMAR SINGH</t>
  </si>
  <si>
    <t>LIBRARIAN</t>
  </si>
  <si>
    <t xml:space="preserve">MR. BHOLA KARMALI </t>
  </si>
  <si>
    <t xml:space="preserve">PRT </t>
  </si>
  <si>
    <t>PRT</t>
  </si>
  <si>
    <t>MR. AFTAB QURAISHI</t>
  </si>
  <si>
    <t>MS. DEEPA</t>
  </si>
  <si>
    <t>MS. SAVITA</t>
  </si>
  <si>
    <t>MS. MONTI GUPTA</t>
  </si>
  <si>
    <t>MRS. MAMTA YADAV</t>
  </si>
  <si>
    <t>MS. SHALINI BAHL</t>
  </si>
  <si>
    <t xml:space="preserve">MR. DILIP KUMAR </t>
  </si>
  <si>
    <t xml:space="preserve">ASO </t>
  </si>
  <si>
    <t>SSA</t>
  </si>
  <si>
    <t xml:space="preserve">MS. SHILPI KUMARI </t>
  </si>
  <si>
    <t xml:space="preserve">JSA </t>
  </si>
  <si>
    <t>MR. D. R. KARMALI</t>
  </si>
  <si>
    <t xml:space="preserve">SUB STAFF </t>
  </si>
  <si>
    <t>MR. NAGESHWAR MAHTO</t>
  </si>
  <si>
    <t>SUB STAFF</t>
  </si>
  <si>
    <t>MR. BHANU KUMAR PASWAN</t>
  </si>
  <si>
    <t xml:space="preserve">Teaching Staff </t>
  </si>
  <si>
    <t xml:space="preserve">Non-Teaching Staff </t>
  </si>
  <si>
    <t>KENDRIYA VIDYALAYA, RAMGARH CANTT.</t>
  </si>
  <si>
    <t>PASSED FOR PAYMENT OF RS.</t>
  </si>
  <si>
    <t>( DILIP KUMAR )</t>
  </si>
  <si>
    <t>ASSISTANT SECTION OFFICER</t>
  </si>
  <si>
    <t>( DR.(SMT.) A. J. BARA )</t>
  </si>
  <si>
    <t>Principal</t>
  </si>
  <si>
    <t>PGT(Hindi)</t>
  </si>
  <si>
    <t>PGT(Che.)</t>
  </si>
  <si>
    <t>TGT(S. St.)</t>
  </si>
  <si>
    <t>TGT(AE)</t>
  </si>
  <si>
    <t>PGT(Physics)</t>
  </si>
  <si>
    <t>PGT(Geo.)</t>
  </si>
  <si>
    <t>PGT(Bio.)</t>
  </si>
  <si>
    <t>PRT(Music)</t>
  </si>
  <si>
    <t>TGT(Eng.)</t>
  </si>
  <si>
    <t>TGT(Sc.)</t>
  </si>
  <si>
    <t>MR.  BIPIN KUMAR MISHRA</t>
  </si>
  <si>
    <t>PGT(Comp. Sc)</t>
  </si>
  <si>
    <t>PGT(Hist.)</t>
  </si>
  <si>
    <t xml:space="preserve">PGT (Eco.) </t>
  </si>
  <si>
    <t>H. M.</t>
  </si>
  <si>
    <t>MR. RITESH MISHRA</t>
  </si>
  <si>
    <t>0</t>
  </si>
  <si>
    <t>MR. ARUN KUMAR JHA</t>
  </si>
  <si>
    <t>MR. FAIZ AHMAD</t>
  </si>
  <si>
    <t>MRS. SONALI SINGH</t>
  </si>
  <si>
    <t>MR. UJJUAL KUMAR THAKUR</t>
  </si>
  <si>
    <t>MR. KRISHAN KUMAR</t>
  </si>
  <si>
    <t>PGT(Maths)</t>
  </si>
  <si>
    <t>MRS. BLESSYTHA KAMARUDHEEN K.</t>
  </si>
  <si>
    <t>PGT(English)</t>
  </si>
  <si>
    <t>MR. V. N. SHRIMANGALE</t>
  </si>
  <si>
    <t>HOUSE RENT ALLOWANCE/ D. HRA</t>
  </si>
  <si>
    <t>MR. SANJAY PRASAD GUPTA</t>
  </si>
  <si>
    <t>MR. KOUSHAL KISHORE</t>
  </si>
  <si>
    <t>MRS. SUMITRA KUMARI</t>
  </si>
  <si>
    <t>MRS. SUNEHA KIRAN</t>
  </si>
  <si>
    <t>MS. ANKITA RAJ</t>
  </si>
  <si>
    <t>MR. KAJAL SARKAR</t>
  </si>
  <si>
    <t>MS. BHARTI KUMARI</t>
  </si>
  <si>
    <t>MRS. NEELAM KUMARI</t>
  </si>
  <si>
    <t>MS. KIRTI SAXENA</t>
  </si>
  <si>
    <t>MR. OM PRAKASH JOSHI</t>
  </si>
  <si>
    <t>MR. NEERAJ KUMAR</t>
  </si>
  <si>
    <t>TGT(Sans.)</t>
  </si>
  <si>
    <t>HOUSEBUILDING ADVANCE/ INTEREST</t>
  </si>
  <si>
    <t>OTHER  REMITTANCES</t>
  </si>
  <si>
    <t xml:space="preserve">ANNUAL MEMBERSHIP CONTRIBUTION TO RESPECTIVE ASSOCIATIONS </t>
  </si>
  <si>
    <t>Vice-Principal</t>
  </si>
  <si>
    <t>MRS. PRIYANKA</t>
  </si>
  <si>
    <t>NOTE:-</t>
  </si>
  <si>
    <t>DR. AMBUJ KUMAR TILAK</t>
  </si>
  <si>
    <t>DR. VIDYA SAGAR SAH</t>
  </si>
  <si>
    <t>MR. ABHISHEK PRAKASH</t>
  </si>
  <si>
    <t>PAY BILL FOR THE MONTH OF OCTOBER   - 2021</t>
  </si>
  <si>
    <t xml:space="preserve">Sl. No. 4 - SHRI SUNIL KUMAR, PGT(CHE.) RELIEVED IN THE A/N OF 21.10.2021 FOR KV HINOO (2ND SHIFT) VIDE KVS, HQ LETTER NO.11-E-11046/2/2021-ESTT-II/INTER STATION TRANSFER  दिनांक 17.10.2021 </t>
  </si>
  <si>
    <t>Sl. No. 9 - SHRI RITESH MISHRA, PGT(GEO.) RELIEVED IN THE A/N OF 21.10.2021 FOR KV , LOKRA VIDE KVS, HQ LETTER NO.11-E-11046/2/2021-ESTT-II/INTER STATION TRANSFER  दिनांक 17.10.2022</t>
  </si>
  <si>
    <t>Sl. No.46 - SMT. SHILPI KUMARI, JSA - WATER CHARGES RS. 2085/-   RECOVERED FROM JANUARY - 2021 TO OCTOBER - 2021 @ RS.695/-(WC) PER QR.+ RS.281/- (EB)</t>
  </si>
  <si>
    <t>Sl. No.42 - SMT.  NEELAM KUMARI, PRT - WATER CHARGES RS.2000/-  RECOVERED FROM JANUARY - 2021 TO OCTOBER - 2021 @ RS.200/- (WC) PER MONTH + RS.252/- (EB).</t>
  </si>
  <si>
    <t>Sl. No.30-  SHRI V.N. SHRIMANGALE, PRT(MUSIC) WATER CHARGES RECOVERED RS.7234/-   RECOVERED FROM 25.03.2019 TO OCTOBER - 2021 @ RS.695/- (WC) PER QR.+  RS.544/- EB (EB)</t>
  </si>
  <si>
    <t xml:space="preserve">             HENCE, EXCESS TRANSPORT ALLOW.  &amp; DA ON TPT FOR  RS.4,608/- (JULY &amp; AUGUST - 2021)  RECOVERED FROM HER PAY. RS.1800+504*2 = 4608/-</t>
  </si>
  <si>
    <t xml:space="preserve">Sl. No.18 - MRS. SUJATA NAYAK, TGT(MATHS) IS ON MATERNITY LEAVE W. E. F.29.06.2021 AND TRANSPORT ALLOW. FOR THE MONTH OF JULY &amp; AUGUST - 2021 PAID TO HER. </t>
  </si>
  <si>
    <t>(RUPEES THIRTY NINE LAKH  EIGHTY SEVEN THOUSAND SIX HUNDRED EIGHTY FOUR ONLY) FROM SCHOOL FUND FOR THE MONTH OF OCTOBER  - 2021.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</si>
</sst>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3"/>
      <color indexed="8"/>
      <name val="Calibri"/>
      <family val="2"/>
    </font>
    <font>
      <sz val="14"/>
      <name val="Calibri"/>
      <family val="2"/>
    </font>
    <font>
      <sz val="10.5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.5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Calibri"/>
      <family val="2"/>
    </font>
    <font>
      <sz val="10.5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46" fillId="0" borderId="0" xfId="0" applyFont="1" applyFill="1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46" fillId="0" borderId="0" xfId="0" applyFont="1" applyAlignment="1">
      <alignment/>
    </xf>
    <xf numFmtId="1" fontId="18" fillId="0" borderId="10" xfId="0" applyNumberFormat="1" applyFont="1" applyFill="1" applyBorder="1" applyAlignment="1">
      <alignment vertical="center" wrapText="1"/>
    </xf>
    <xf numFmtId="1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/>
    </xf>
    <xf numFmtId="0" fontId="18" fillId="0" borderId="0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49" fontId="18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48" fillId="0" borderId="0" xfId="0" applyFont="1" applyFill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48" fillId="0" borderId="0" xfId="0" applyFont="1" applyFill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0" borderId="10" xfId="0" applyFont="1" applyFill="1" applyBorder="1" applyAlignment="1" applyProtection="1">
      <alignment horizontal="center" vertical="center" textRotation="90" wrapText="1"/>
      <protection locked="0"/>
    </xf>
    <xf numFmtId="0" fontId="18" fillId="0" borderId="10" xfId="0" applyFont="1" applyFill="1" applyBorder="1" applyAlignment="1">
      <alignment horizontal="center" vertical="justify" textRotation="90" wrapText="1"/>
    </xf>
    <xf numFmtId="0" fontId="25" fillId="0" borderId="0" xfId="0" applyFont="1" applyFill="1" applyAlignment="1">
      <alignment horizontal="center" vertical="center" textRotation="90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8" fillId="0" borderId="10" xfId="0" applyFont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43" fontId="46" fillId="0" borderId="0" xfId="42" applyFont="1" applyFill="1" applyAlignment="1">
      <alignment horizontal="left"/>
    </xf>
    <xf numFmtId="0" fontId="27" fillId="0" borderId="0" xfId="0" applyFont="1" applyFill="1" applyAlignment="1">
      <alignment/>
    </xf>
    <xf numFmtId="0" fontId="18" fillId="0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 wrapText="1"/>
    </xf>
    <xf numFmtId="1" fontId="18" fillId="0" borderId="11" xfId="0" applyNumberFormat="1" applyFont="1" applyFill="1" applyBorder="1" applyAlignment="1">
      <alignment vertical="center" wrapText="1"/>
    </xf>
    <xf numFmtId="0" fontId="48" fillId="0" borderId="12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4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0" fontId="48" fillId="0" borderId="0" xfId="0" applyFont="1" applyFill="1" applyAlignment="1">
      <alignment horizontal="left"/>
    </xf>
    <xf numFmtId="0" fontId="48" fillId="0" borderId="12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49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0"/>
  <sheetViews>
    <sheetView tabSelected="1" view="pageBreakPreview" zoomScaleNormal="85" zoomScaleSheetLayoutView="100" zoomScalePageLayoutView="0" workbookViewId="0" topLeftCell="A1">
      <pane xSplit="4" ySplit="3" topLeftCell="E4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G23" sqref="BG23"/>
    </sheetView>
  </sheetViews>
  <sheetFormatPr defaultColWidth="9.140625" defaultRowHeight="15"/>
  <cols>
    <col min="1" max="1" width="4.140625" style="1" customWidth="1"/>
    <col min="2" max="2" width="9.140625" style="2" customWidth="1"/>
    <col min="3" max="3" width="34.421875" style="1" customWidth="1"/>
    <col min="4" max="4" width="15.421875" style="1" customWidth="1"/>
    <col min="5" max="5" width="6.57421875" style="1" customWidth="1"/>
    <col min="6" max="6" width="6.28125" style="1" customWidth="1"/>
    <col min="7" max="7" width="6.140625" style="1" customWidth="1"/>
    <col min="8" max="8" width="5.140625" style="1" customWidth="1"/>
    <col min="9" max="9" width="10.28125" style="17" customWidth="1"/>
    <col min="10" max="10" width="5.28125" style="1" customWidth="1"/>
    <col min="11" max="11" width="9.00390625" style="1" customWidth="1"/>
    <col min="12" max="12" width="7.57421875" style="1" customWidth="1"/>
    <col min="13" max="13" width="7.140625" style="1" customWidth="1"/>
    <col min="14" max="15" width="9.140625" style="1" customWidth="1"/>
    <col min="16" max="16" width="5.421875" style="1" customWidth="1"/>
    <col min="17" max="17" width="7.140625" style="1" customWidth="1"/>
    <col min="18" max="26" width="5.57421875" style="1" customWidth="1"/>
    <col min="27" max="27" width="6.7109375" style="1" customWidth="1"/>
    <col min="28" max="28" width="7.28125" style="1" customWidth="1"/>
    <col min="29" max="29" width="11.00390625" style="1" customWidth="1"/>
    <col min="30" max="30" width="8.00390625" style="17" customWidth="1"/>
    <col min="31" max="31" width="6.57421875" style="1" customWidth="1"/>
    <col min="32" max="32" width="8.28125" style="1" customWidth="1"/>
    <col min="33" max="33" width="8.00390625" style="17" customWidth="1"/>
    <col min="34" max="35" width="8.57421875" style="1" customWidth="1"/>
    <col min="36" max="36" width="5.57421875" style="1" customWidth="1"/>
    <col min="37" max="37" width="6.57421875" style="1" customWidth="1"/>
    <col min="38" max="38" width="5.7109375" style="1" customWidth="1"/>
    <col min="39" max="39" width="7.7109375" style="1" customWidth="1"/>
    <col min="40" max="40" width="5.7109375" style="1" customWidth="1"/>
    <col min="41" max="41" width="8.140625" style="1" customWidth="1"/>
    <col min="42" max="42" width="5.7109375" style="1" customWidth="1"/>
    <col min="43" max="43" width="9.8515625" style="17" customWidth="1"/>
    <col min="44" max="44" width="6.7109375" style="1" customWidth="1"/>
    <col min="45" max="45" width="5.8515625" style="1" customWidth="1"/>
    <col min="46" max="48" width="5.140625" style="1" customWidth="1"/>
    <col min="49" max="51" width="6.00390625" style="1" customWidth="1"/>
    <col min="52" max="52" width="6.57421875" style="1" customWidth="1"/>
    <col min="53" max="54" width="6.140625" style="1" customWidth="1"/>
    <col min="55" max="55" width="7.421875" style="1" customWidth="1"/>
    <col min="56" max="56" width="7.8515625" style="1" customWidth="1"/>
    <col min="57" max="57" width="8.00390625" style="1" customWidth="1"/>
    <col min="58" max="58" width="5.8515625" style="1" customWidth="1"/>
    <col min="59" max="59" width="7.57421875" style="1" customWidth="1"/>
    <col min="60" max="60" width="8.57421875" style="1" customWidth="1"/>
    <col min="61" max="61" width="9.140625" style="1" customWidth="1"/>
    <col min="62" max="62" width="6.421875" style="1" customWidth="1"/>
    <col min="63" max="16384" width="9.140625" style="1" customWidth="1"/>
  </cols>
  <sheetData>
    <row r="1" spans="3:48" ht="21">
      <c r="C1" s="69" t="s">
        <v>93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AJ1" s="69" t="str">
        <f>C1</f>
        <v>KENDRIYA VIDYALAYA, RAMGARH CANTT.</v>
      </c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</row>
    <row r="2" spans="3:48" ht="18.75">
      <c r="C2" s="71" t="s">
        <v>147</v>
      </c>
      <c r="D2" s="71"/>
      <c r="E2" s="71"/>
      <c r="F2" s="71"/>
      <c r="G2" s="71"/>
      <c r="H2" s="71"/>
      <c r="I2" s="71"/>
      <c r="J2" s="71"/>
      <c r="K2" s="71"/>
      <c r="L2" s="59"/>
      <c r="M2" s="59"/>
      <c r="N2" s="59"/>
      <c r="O2" s="59"/>
      <c r="AJ2" s="71" t="str">
        <f>C2</f>
        <v>PAY BILL FOR THE MONTH OF OCTOBER   - 2021</v>
      </c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</row>
    <row r="3" spans="1:62" s="39" customFormat="1" ht="139.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35" t="s">
        <v>125</v>
      </c>
      <c r="O3" s="35" t="s">
        <v>14</v>
      </c>
      <c r="P3" s="35" t="s">
        <v>15</v>
      </c>
      <c r="Q3" s="35" t="s">
        <v>16</v>
      </c>
      <c r="R3" s="35" t="s">
        <v>19</v>
      </c>
      <c r="S3" s="35" t="s">
        <v>21</v>
      </c>
      <c r="T3" s="35" t="s">
        <v>22</v>
      </c>
      <c r="U3" s="35" t="s">
        <v>23</v>
      </c>
      <c r="V3" s="35" t="s">
        <v>24</v>
      </c>
      <c r="W3" s="35" t="s">
        <v>25</v>
      </c>
      <c r="X3" s="35" t="s">
        <v>20</v>
      </c>
      <c r="Y3" s="35" t="s">
        <v>17</v>
      </c>
      <c r="Z3" s="35" t="s">
        <v>13</v>
      </c>
      <c r="AA3" s="35" t="s">
        <v>26</v>
      </c>
      <c r="AB3" s="35" t="s">
        <v>18</v>
      </c>
      <c r="AC3" s="35" t="s">
        <v>27</v>
      </c>
      <c r="AD3" s="35" t="s">
        <v>28</v>
      </c>
      <c r="AE3" s="35" t="s">
        <v>29</v>
      </c>
      <c r="AF3" s="35" t="s">
        <v>30</v>
      </c>
      <c r="AG3" s="35" t="s">
        <v>31</v>
      </c>
      <c r="AH3" s="36" t="s">
        <v>32</v>
      </c>
      <c r="AI3" s="36" t="s">
        <v>14</v>
      </c>
      <c r="AJ3" s="35" t="s">
        <v>33</v>
      </c>
      <c r="AK3" s="35" t="s">
        <v>34</v>
      </c>
      <c r="AL3" s="35" t="s">
        <v>35</v>
      </c>
      <c r="AM3" s="37" t="s">
        <v>138</v>
      </c>
      <c r="AN3" s="37" t="s">
        <v>35</v>
      </c>
      <c r="AO3" s="38" t="s">
        <v>140</v>
      </c>
      <c r="AP3" s="35" t="s">
        <v>139</v>
      </c>
      <c r="AQ3" s="35" t="s">
        <v>36</v>
      </c>
      <c r="AR3" s="35" t="s">
        <v>37</v>
      </c>
      <c r="AS3" s="35" t="s">
        <v>38</v>
      </c>
      <c r="AT3" s="35" t="s">
        <v>39</v>
      </c>
      <c r="AU3" s="36" t="s">
        <v>40</v>
      </c>
      <c r="AV3" s="35" t="s">
        <v>41</v>
      </c>
      <c r="AW3" s="35" t="s">
        <v>35</v>
      </c>
      <c r="AX3" s="35" t="s">
        <v>42</v>
      </c>
      <c r="AY3" s="35" t="s">
        <v>35</v>
      </c>
      <c r="AZ3" s="35" t="s">
        <v>43</v>
      </c>
      <c r="BA3" s="36" t="s">
        <v>13</v>
      </c>
      <c r="BB3" s="35" t="s">
        <v>44</v>
      </c>
      <c r="BC3" s="35" t="s">
        <v>45</v>
      </c>
      <c r="BD3" s="35" t="s">
        <v>46</v>
      </c>
      <c r="BE3" s="35" t="s">
        <v>47</v>
      </c>
      <c r="BF3" s="35" t="s">
        <v>48</v>
      </c>
      <c r="BG3" s="35" t="s">
        <v>49</v>
      </c>
      <c r="BH3" s="35" t="s">
        <v>50</v>
      </c>
      <c r="BI3" s="35" t="s">
        <v>51</v>
      </c>
      <c r="BJ3" s="35" t="s">
        <v>52</v>
      </c>
    </row>
    <row r="4" spans="1:62" s="9" customFormat="1" ht="15.75">
      <c r="A4" s="6">
        <v>1</v>
      </c>
      <c r="B4" s="32">
        <v>11579</v>
      </c>
      <c r="C4" s="3" t="s">
        <v>53</v>
      </c>
      <c r="D4" s="3" t="s">
        <v>98</v>
      </c>
      <c r="E4" s="7">
        <v>12</v>
      </c>
      <c r="F4" s="7">
        <v>1</v>
      </c>
      <c r="G4" s="7">
        <v>1</v>
      </c>
      <c r="H4" s="6">
        <v>31</v>
      </c>
      <c r="I4" s="3">
        <v>109100</v>
      </c>
      <c r="J4" s="6">
        <v>0</v>
      </c>
      <c r="K4" s="6">
        <f>INT((I4)*0.28+0.5)</f>
        <v>30548</v>
      </c>
      <c r="L4" s="6">
        <v>3600</v>
      </c>
      <c r="M4" s="6">
        <f>INT((L4)*0.28+0.5)</f>
        <v>1008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8">
        <f>SUM(I4:AB4)</f>
        <v>144256</v>
      </c>
      <c r="AD4" s="8">
        <v>20000</v>
      </c>
      <c r="AE4" s="8">
        <v>0</v>
      </c>
      <c r="AF4" s="11">
        <v>0</v>
      </c>
      <c r="AG4" s="11">
        <v>439</v>
      </c>
      <c r="AH4" s="8">
        <f>O4</f>
        <v>0</v>
      </c>
      <c r="AI4" s="8">
        <f>O4</f>
        <v>0</v>
      </c>
      <c r="AJ4" s="8">
        <v>0</v>
      </c>
      <c r="AK4" s="8">
        <v>0</v>
      </c>
      <c r="AL4" s="8">
        <v>0</v>
      </c>
      <c r="AM4" s="6">
        <v>0</v>
      </c>
      <c r="AN4" s="8">
        <v>0</v>
      </c>
      <c r="AO4" s="8">
        <v>0</v>
      </c>
      <c r="AP4" s="8">
        <v>0</v>
      </c>
      <c r="AQ4" s="11">
        <v>25000</v>
      </c>
      <c r="AR4" s="8">
        <v>0</v>
      </c>
      <c r="AS4" s="8">
        <v>0</v>
      </c>
      <c r="AT4" s="8">
        <v>0</v>
      </c>
      <c r="AU4" s="11">
        <f>P4</f>
        <v>0</v>
      </c>
      <c r="AV4" s="8">
        <v>0</v>
      </c>
      <c r="AW4" s="8">
        <v>0</v>
      </c>
      <c r="AX4" s="8">
        <v>0</v>
      </c>
      <c r="AY4" s="8">
        <v>0</v>
      </c>
      <c r="AZ4" s="8">
        <v>120</v>
      </c>
      <c r="BA4" s="8">
        <f>Z4</f>
        <v>0</v>
      </c>
      <c r="BB4" s="8">
        <v>0</v>
      </c>
      <c r="BC4" s="8">
        <v>750</v>
      </c>
      <c r="BD4" s="8">
        <v>0</v>
      </c>
      <c r="BE4" s="8">
        <v>0</v>
      </c>
      <c r="BF4" s="8">
        <v>0</v>
      </c>
      <c r="BG4" s="8">
        <v>0</v>
      </c>
      <c r="BH4" s="8">
        <f>SUM(AD4:BG4)</f>
        <v>46309</v>
      </c>
      <c r="BI4" s="8">
        <f aca="true" t="shared" si="0" ref="BI4:BI35">SUM(AC4-BH4)</f>
        <v>97947</v>
      </c>
      <c r="BJ4" s="13"/>
    </row>
    <row r="5" spans="1:62" s="9" customFormat="1" ht="15.75">
      <c r="A5" s="6">
        <v>2</v>
      </c>
      <c r="B5" s="32">
        <v>13219</v>
      </c>
      <c r="C5" s="3" t="s">
        <v>135</v>
      </c>
      <c r="D5" s="3" t="s">
        <v>141</v>
      </c>
      <c r="E5" s="7">
        <v>10</v>
      </c>
      <c r="F5" s="7">
        <v>1</v>
      </c>
      <c r="G5" s="7">
        <v>1</v>
      </c>
      <c r="H5" s="6">
        <v>31</v>
      </c>
      <c r="I5" s="3">
        <v>73200</v>
      </c>
      <c r="J5" s="6">
        <v>0</v>
      </c>
      <c r="K5" s="6">
        <f aca="true" t="shared" si="1" ref="K5:K52">INT((I5)*0.28+0.5)</f>
        <v>20496</v>
      </c>
      <c r="L5" s="6">
        <v>3600</v>
      </c>
      <c r="M5" s="6">
        <f aca="true" t="shared" si="2" ref="M5:M52">INT((L5)*0.28+0.5)</f>
        <v>1008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8">
        <f>SUM(I5:AB5)</f>
        <v>98304</v>
      </c>
      <c r="AD5" s="8">
        <v>3500</v>
      </c>
      <c r="AE5" s="8">
        <v>0</v>
      </c>
      <c r="AF5" s="11">
        <v>0</v>
      </c>
      <c r="AG5" s="11">
        <v>144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6">
        <v>0</v>
      </c>
      <c r="AN5" s="8">
        <v>0</v>
      </c>
      <c r="AO5" s="8">
        <v>0</v>
      </c>
      <c r="AP5" s="8">
        <v>0</v>
      </c>
      <c r="AQ5" s="11">
        <v>10000</v>
      </c>
      <c r="AR5" s="8">
        <v>0</v>
      </c>
      <c r="AS5" s="8">
        <v>0</v>
      </c>
      <c r="AT5" s="8">
        <v>0</v>
      </c>
      <c r="AU5" s="11">
        <v>0</v>
      </c>
      <c r="AV5" s="8">
        <v>0</v>
      </c>
      <c r="AW5" s="8">
        <v>0</v>
      </c>
      <c r="AX5" s="8">
        <v>0</v>
      </c>
      <c r="AY5" s="8">
        <v>0</v>
      </c>
      <c r="AZ5" s="8">
        <v>120</v>
      </c>
      <c r="BA5" s="8">
        <v>0</v>
      </c>
      <c r="BB5" s="8">
        <v>0</v>
      </c>
      <c r="BC5" s="8">
        <v>370</v>
      </c>
      <c r="BD5" s="8">
        <v>0</v>
      </c>
      <c r="BE5" s="8">
        <v>0</v>
      </c>
      <c r="BF5" s="8">
        <v>0</v>
      </c>
      <c r="BG5" s="8">
        <v>0</v>
      </c>
      <c r="BH5" s="8">
        <f>SUM(AD5:BG5)</f>
        <v>14134</v>
      </c>
      <c r="BI5" s="8">
        <f t="shared" si="0"/>
        <v>84170</v>
      </c>
      <c r="BJ5" s="13"/>
    </row>
    <row r="6" spans="1:62" s="9" customFormat="1" ht="15.75">
      <c r="A6" s="6">
        <v>3</v>
      </c>
      <c r="B6" s="32">
        <v>11995</v>
      </c>
      <c r="C6" s="3" t="s">
        <v>145</v>
      </c>
      <c r="D6" s="4" t="s">
        <v>99</v>
      </c>
      <c r="E6" s="7">
        <v>10</v>
      </c>
      <c r="F6" s="7">
        <v>1</v>
      </c>
      <c r="G6" s="7">
        <v>1</v>
      </c>
      <c r="H6" s="6">
        <v>31</v>
      </c>
      <c r="I6" s="3">
        <v>80000</v>
      </c>
      <c r="J6" s="6">
        <v>0</v>
      </c>
      <c r="K6" s="6">
        <f t="shared" si="1"/>
        <v>22400</v>
      </c>
      <c r="L6" s="8">
        <v>3600</v>
      </c>
      <c r="M6" s="6">
        <f t="shared" si="2"/>
        <v>1008</v>
      </c>
      <c r="N6" s="6">
        <f>INT((I6)*0.09+0.5)</f>
        <v>7200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8">
        <f aca="true" t="shared" si="3" ref="AC6:AC52">SUM(I6:AB6)</f>
        <v>114208</v>
      </c>
      <c r="AD6" s="8">
        <v>8000</v>
      </c>
      <c r="AE6" s="8">
        <v>0</v>
      </c>
      <c r="AF6" s="11">
        <v>0</v>
      </c>
      <c r="AG6" s="11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6">
        <v>0</v>
      </c>
      <c r="AN6" s="8">
        <v>0</v>
      </c>
      <c r="AO6" s="8">
        <v>0</v>
      </c>
      <c r="AP6" s="8">
        <v>0</v>
      </c>
      <c r="AQ6" s="11">
        <v>20000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60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f>SUM(AD6:BG6)</f>
        <v>28060</v>
      </c>
      <c r="BI6" s="8">
        <f t="shared" si="0"/>
        <v>86148</v>
      </c>
      <c r="BJ6" s="13"/>
    </row>
    <row r="7" spans="1:62" s="9" customFormat="1" ht="15.75">
      <c r="A7" s="6">
        <v>4</v>
      </c>
      <c r="B7" s="32">
        <v>11758</v>
      </c>
      <c r="C7" s="3" t="s">
        <v>55</v>
      </c>
      <c r="D7" s="6" t="s">
        <v>100</v>
      </c>
      <c r="E7" s="7">
        <v>10</v>
      </c>
      <c r="F7" s="7">
        <v>1</v>
      </c>
      <c r="G7" s="7">
        <v>1</v>
      </c>
      <c r="H7" s="6">
        <v>31</v>
      </c>
      <c r="I7" s="3">
        <v>82400</v>
      </c>
      <c r="J7" s="6">
        <v>0</v>
      </c>
      <c r="K7" s="6">
        <f t="shared" si="1"/>
        <v>23072</v>
      </c>
      <c r="L7" s="8">
        <v>3600</v>
      </c>
      <c r="M7" s="6">
        <f t="shared" si="2"/>
        <v>1008</v>
      </c>
      <c r="N7" s="6">
        <f aca="true" t="shared" si="4" ref="N7:N13">INT((I7)*0.09+0.5)</f>
        <v>7416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8">
        <f t="shared" si="3"/>
        <v>117496</v>
      </c>
      <c r="AD7" s="8">
        <v>11000</v>
      </c>
      <c r="AE7" s="8">
        <v>0</v>
      </c>
      <c r="AF7" s="11">
        <v>0</v>
      </c>
      <c r="AG7" s="11">
        <v>0</v>
      </c>
      <c r="AH7" s="8">
        <f aca="true" t="shared" si="5" ref="AH7:AH15">O7</f>
        <v>0</v>
      </c>
      <c r="AI7" s="8">
        <f>O7</f>
        <v>0</v>
      </c>
      <c r="AJ7" s="8">
        <v>0</v>
      </c>
      <c r="AK7" s="8">
        <v>0</v>
      </c>
      <c r="AL7" s="8">
        <v>0</v>
      </c>
      <c r="AM7" s="6">
        <v>0</v>
      </c>
      <c r="AN7" s="8">
        <v>0</v>
      </c>
      <c r="AO7" s="8">
        <v>0</v>
      </c>
      <c r="AP7" s="8">
        <v>0</v>
      </c>
      <c r="AQ7" s="11">
        <v>40000</v>
      </c>
      <c r="AR7" s="8">
        <v>0</v>
      </c>
      <c r="AS7" s="8">
        <v>0</v>
      </c>
      <c r="AT7" s="8">
        <v>0</v>
      </c>
      <c r="AU7" s="11">
        <f aca="true" t="shared" si="6" ref="AU7:AU12">P7</f>
        <v>0</v>
      </c>
      <c r="AV7" s="8">
        <v>0</v>
      </c>
      <c r="AW7" s="8">
        <v>0</v>
      </c>
      <c r="AX7" s="8">
        <v>0</v>
      </c>
      <c r="AY7" s="8">
        <v>0</v>
      </c>
      <c r="AZ7" s="8">
        <v>60</v>
      </c>
      <c r="BA7" s="8">
        <f aca="true" t="shared" si="7" ref="BA7:BA27">Z7</f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f aca="true" t="shared" si="8" ref="BH7:BH52">SUM(AD7:BG7)</f>
        <v>51060</v>
      </c>
      <c r="BI7" s="8">
        <f t="shared" si="0"/>
        <v>66436</v>
      </c>
      <c r="BJ7" s="13"/>
    </row>
    <row r="8" spans="1:62" s="9" customFormat="1" ht="15.75">
      <c r="A8" s="6">
        <v>5</v>
      </c>
      <c r="B8" s="32">
        <v>52018</v>
      </c>
      <c r="C8" s="3" t="s">
        <v>56</v>
      </c>
      <c r="D8" s="3" t="s">
        <v>110</v>
      </c>
      <c r="E8" s="7">
        <v>10</v>
      </c>
      <c r="F8" s="7">
        <v>1</v>
      </c>
      <c r="G8" s="7">
        <v>1</v>
      </c>
      <c r="H8" s="6">
        <v>31</v>
      </c>
      <c r="I8" s="3">
        <v>73200</v>
      </c>
      <c r="J8" s="6">
        <v>0</v>
      </c>
      <c r="K8" s="6">
        <f t="shared" si="1"/>
        <v>20496</v>
      </c>
      <c r="L8" s="8">
        <v>3600</v>
      </c>
      <c r="M8" s="6">
        <f t="shared" si="2"/>
        <v>1008</v>
      </c>
      <c r="N8" s="6">
        <f t="shared" si="4"/>
        <v>6588</v>
      </c>
      <c r="O8" s="6">
        <f>INT((I8+K8)*0.14+0.5)</f>
        <v>13117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8">
        <f t="shared" si="3"/>
        <v>118009</v>
      </c>
      <c r="AD8" s="8">
        <v>4500</v>
      </c>
      <c r="AE8" s="8">
        <v>0</v>
      </c>
      <c r="AF8" s="11">
        <v>0</v>
      </c>
      <c r="AG8" s="11">
        <v>0</v>
      </c>
      <c r="AH8" s="8">
        <f t="shared" si="5"/>
        <v>13117</v>
      </c>
      <c r="AI8" s="6">
        <f>INT((I8+K8)*0.1+0.5)</f>
        <v>9370</v>
      </c>
      <c r="AJ8" s="8">
        <v>0</v>
      </c>
      <c r="AK8" s="8">
        <v>0</v>
      </c>
      <c r="AL8" s="8">
        <v>0</v>
      </c>
      <c r="AM8" s="6">
        <v>0</v>
      </c>
      <c r="AN8" s="8">
        <v>0</v>
      </c>
      <c r="AO8" s="8">
        <v>0</v>
      </c>
      <c r="AP8" s="8">
        <v>0</v>
      </c>
      <c r="AQ8" s="11">
        <v>0</v>
      </c>
      <c r="AR8" s="8">
        <v>0</v>
      </c>
      <c r="AS8" s="8">
        <v>0</v>
      </c>
      <c r="AT8" s="8">
        <v>0</v>
      </c>
      <c r="AU8" s="11">
        <f t="shared" si="6"/>
        <v>0</v>
      </c>
      <c r="AV8" s="8">
        <v>0</v>
      </c>
      <c r="AW8" s="8">
        <v>0</v>
      </c>
      <c r="AX8" s="8">
        <v>0</v>
      </c>
      <c r="AY8" s="8">
        <v>0</v>
      </c>
      <c r="AZ8" s="8">
        <v>60</v>
      </c>
      <c r="BA8" s="8">
        <f t="shared" si="7"/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f t="shared" si="8"/>
        <v>27047</v>
      </c>
      <c r="BI8" s="8">
        <f t="shared" si="0"/>
        <v>90962</v>
      </c>
      <c r="BJ8" s="13"/>
    </row>
    <row r="9" spans="1:62" s="9" customFormat="1" ht="15.75">
      <c r="A9" s="6">
        <v>6</v>
      </c>
      <c r="B9" s="27">
        <v>52805</v>
      </c>
      <c r="C9" s="20" t="s">
        <v>57</v>
      </c>
      <c r="D9" s="19" t="s">
        <v>111</v>
      </c>
      <c r="E9" s="27">
        <v>8</v>
      </c>
      <c r="F9" s="27">
        <v>1</v>
      </c>
      <c r="G9" s="27">
        <v>1</v>
      </c>
      <c r="H9" s="6">
        <v>31</v>
      </c>
      <c r="I9" s="6">
        <v>68000</v>
      </c>
      <c r="J9" s="6">
        <v>0</v>
      </c>
      <c r="K9" s="6">
        <f t="shared" si="1"/>
        <v>19040</v>
      </c>
      <c r="L9" s="8">
        <v>1800</v>
      </c>
      <c r="M9" s="6">
        <f t="shared" si="2"/>
        <v>504</v>
      </c>
      <c r="N9" s="6">
        <f t="shared" si="4"/>
        <v>6120</v>
      </c>
      <c r="O9" s="6">
        <f>INT((I9+K9)*0.14+0.5)</f>
        <v>12186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8">
        <f t="shared" si="3"/>
        <v>107650</v>
      </c>
      <c r="AD9" s="8">
        <v>6500</v>
      </c>
      <c r="AE9" s="8">
        <v>0</v>
      </c>
      <c r="AF9" s="11">
        <v>0</v>
      </c>
      <c r="AG9" s="11">
        <v>0</v>
      </c>
      <c r="AH9" s="8">
        <f t="shared" si="5"/>
        <v>12186</v>
      </c>
      <c r="AI9" s="6">
        <f>INT((I9+K9)*0.1+0.5)</f>
        <v>8704</v>
      </c>
      <c r="AJ9" s="8">
        <v>0</v>
      </c>
      <c r="AK9" s="8">
        <v>0</v>
      </c>
      <c r="AL9" s="8">
        <v>0</v>
      </c>
      <c r="AM9" s="6">
        <v>0</v>
      </c>
      <c r="AN9" s="8">
        <v>0</v>
      </c>
      <c r="AO9" s="8">
        <v>0</v>
      </c>
      <c r="AP9" s="8">
        <v>0</v>
      </c>
      <c r="AQ9" s="11">
        <v>0</v>
      </c>
      <c r="AR9" s="8">
        <v>0</v>
      </c>
      <c r="AS9" s="8">
        <v>0</v>
      </c>
      <c r="AT9" s="8">
        <v>0</v>
      </c>
      <c r="AU9" s="11">
        <f t="shared" si="6"/>
        <v>0</v>
      </c>
      <c r="AV9" s="8">
        <v>0</v>
      </c>
      <c r="AW9" s="8">
        <v>0</v>
      </c>
      <c r="AX9" s="8">
        <v>0</v>
      </c>
      <c r="AY9" s="8">
        <v>0</v>
      </c>
      <c r="AZ9" s="8">
        <v>60</v>
      </c>
      <c r="BA9" s="8">
        <f t="shared" si="7"/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f t="shared" si="8"/>
        <v>27450</v>
      </c>
      <c r="BI9" s="8">
        <f t="shared" si="0"/>
        <v>80200</v>
      </c>
      <c r="BJ9" s="13"/>
    </row>
    <row r="10" spans="1:62" s="9" customFormat="1" ht="15.75">
      <c r="A10" s="6">
        <v>7</v>
      </c>
      <c r="B10" s="32">
        <v>57491</v>
      </c>
      <c r="C10" s="3" t="s">
        <v>58</v>
      </c>
      <c r="D10" s="3" t="s">
        <v>112</v>
      </c>
      <c r="E10" s="7">
        <v>8</v>
      </c>
      <c r="F10" s="7">
        <v>1</v>
      </c>
      <c r="G10" s="7">
        <v>1</v>
      </c>
      <c r="H10" s="6">
        <v>31</v>
      </c>
      <c r="I10" s="3">
        <v>58600</v>
      </c>
      <c r="J10" s="6">
        <v>0</v>
      </c>
      <c r="K10" s="6">
        <f t="shared" si="1"/>
        <v>16408</v>
      </c>
      <c r="L10" s="8">
        <v>1800</v>
      </c>
      <c r="M10" s="6">
        <f t="shared" si="2"/>
        <v>504</v>
      </c>
      <c r="N10" s="6">
        <f t="shared" si="4"/>
        <v>5274</v>
      </c>
      <c r="O10" s="6">
        <f>INT((I10+K10)*0.14+0.5)</f>
        <v>10501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8">
        <f t="shared" si="3"/>
        <v>93087</v>
      </c>
      <c r="AD10" s="8">
        <v>3000</v>
      </c>
      <c r="AE10" s="8">
        <v>0</v>
      </c>
      <c r="AF10" s="11">
        <v>0</v>
      </c>
      <c r="AG10" s="11">
        <v>0</v>
      </c>
      <c r="AH10" s="8">
        <f t="shared" si="5"/>
        <v>10501</v>
      </c>
      <c r="AI10" s="6">
        <f>INT((I10+K10)*0.1+0.5)</f>
        <v>7501</v>
      </c>
      <c r="AJ10" s="8">
        <v>0</v>
      </c>
      <c r="AK10" s="8">
        <v>0</v>
      </c>
      <c r="AL10" s="8">
        <v>0</v>
      </c>
      <c r="AM10" s="6">
        <v>0</v>
      </c>
      <c r="AN10" s="8">
        <v>0</v>
      </c>
      <c r="AO10" s="8">
        <v>0</v>
      </c>
      <c r="AP10" s="8">
        <v>0</v>
      </c>
      <c r="AQ10" s="11">
        <v>0</v>
      </c>
      <c r="AR10" s="8">
        <v>0</v>
      </c>
      <c r="AS10" s="8">
        <v>0</v>
      </c>
      <c r="AT10" s="8">
        <v>0</v>
      </c>
      <c r="AU10" s="11">
        <f t="shared" si="6"/>
        <v>0</v>
      </c>
      <c r="AV10" s="8">
        <v>0</v>
      </c>
      <c r="AW10" s="8">
        <v>0</v>
      </c>
      <c r="AX10" s="8">
        <v>0</v>
      </c>
      <c r="AY10" s="8">
        <v>0</v>
      </c>
      <c r="AZ10" s="8">
        <v>60</v>
      </c>
      <c r="BA10" s="8">
        <f t="shared" si="7"/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f t="shared" si="8"/>
        <v>21062</v>
      </c>
      <c r="BI10" s="8">
        <f t="shared" si="0"/>
        <v>72025</v>
      </c>
      <c r="BJ10" s="13"/>
    </row>
    <row r="11" spans="1:62" s="9" customFormat="1" ht="15.75">
      <c r="A11" s="6">
        <v>8</v>
      </c>
      <c r="B11" s="32">
        <v>11602</v>
      </c>
      <c r="C11" s="3" t="s">
        <v>59</v>
      </c>
      <c r="D11" s="3" t="s">
        <v>105</v>
      </c>
      <c r="E11" s="7">
        <v>8</v>
      </c>
      <c r="F11" s="7">
        <v>1</v>
      </c>
      <c r="G11" s="7">
        <v>1</v>
      </c>
      <c r="H11" s="6">
        <v>31</v>
      </c>
      <c r="I11" s="3">
        <v>81200</v>
      </c>
      <c r="J11" s="6">
        <v>0</v>
      </c>
      <c r="K11" s="6">
        <f t="shared" si="1"/>
        <v>22736</v>
      </c>
      <c r="L11" s="8">
        <v>1800</v>
      </c>
      <c r="M11" s="6">
        <f t="shared" si="2"/>
        <v>504</v>
      </c>
      <c r="N11" s="6">
        <f t="shared" si="4"/>
        <v>7308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8">
        <f t="shared" si="3"/>
        <v>113548</v>
      </c>
      <c r="AD11" s="8">
        <v>11000</v>
      </c>
      <c r="AE11" s="8">
        <v>0</v>
      </c>
      <c r="AF11" s="11">
        <v>0</v>
      </c>
      <c r="AG11" s="11">
        <v>0</v>
      </c>
      <c r="AH11" s="8">
        <f t="shared" si="5"/>
        <v>0</v>
      </c>
      <c r="AI11" s="8">
        <f>O11</f>
        <v>0</v>
      </c>
      <c r="AJ11" s="8">
        <v>0</v>
      </c>
      <c r="AK11" s="8">
        <v>0</v>
      </c>
      <c r="AL11" s="8">
        <v>0</v>
      </c>
      <c r="AM11" s="6">
        <v>0</v>
      </c>
      <c r="AN11" s="8">
        <v>0</v>
      </c>
      <c r="AO11" s="8">
        <v>0</v>
      </c>
      <c r="AP11" s="8">
        <v>0</v>
      </c>
      <c r="AQ11" s="11">
        <v>20000</v>
      </c>
      <c r="AR11" s="8">
        <v>0</v>
      </c>
      <c r="AS11" s="8">
        <v>0</v>
      </c>
      <c r="AT11" s="8">
        <v>0</v>
      </c>
      <c r="AU11" s="11">
        <f t="shared" si="6"/>
        <v>0</v>
      </c>
      <c r="AV11" s="8">
        <v>0</v>
      </c>
      <c r="AW11" s="8">
        <v>0</v>
      </c>
      <c r="AX11" s="8">
        <v>0</v>
      </c>
      <c r="AY11" s="8">
        <v>0</v>
      </c>
      <c r="AZ11" s="8">
        <v>60</v>
      </c>
      <c r="BA11" s="8">
        <f t="shared" si="7"/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f t="shared" si="8"/>
        <v>31060</v>
      </c>
      <c r="BI11" s="8">
        <f t="shared" si="0"/>
        <v>82488</v>
      </c>
      <c r="BJ11" s="13"/>
    </row>
    <row r="12" spans="1:62" s="9" customFormat="1" ht="15.75">
      <c r="A12" s="6">
        <v>9</v>
      </c>
      <c r="B12" s="32">
        <v>74648</v>
      </c>
      <c r="C12" s="3" t="s">
        <v>114</v>
      </c>
      <c r="D12" s="3" t="s">
        <v>104</v>
      </c>
      <c r="E12" s="7">
        <v>8</v>
      </c>
      <c r="F12" s="7">
        <v>1</v>
      </c>
      <c r="G12" s="7">
        <v>1</v>
      </c>
      <c r="H12" s="6">
        <v>31</v>
      </c>
      <c r="I12" s="3">
        <v>52000</v>
      </c>
      <c r="J12" s="6">
        <v>0</v>
      </c>
      <c r="K12" s="6">
        <f t="shared" si="1"/>
        <v>14560</v>
      </c>
      <c r="L12" s="8">
        <v>1800</v>
      </c>
      <c r="M12" s="6">
        <f t="shared" si="2"/>
        <v>504</v>
      </c>
      <c r="N12" s="6">
        <f t="shared" si="4"/>
        <v>4680</v>
      </c>
      <c r="O12" s="6">
        <f>INT((I12+K12)*0.14+0.5)</f>
        <v>9318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8">
        <f t="shared" si="3"/>
        <v>82862</v>
      </c>
      <c r="AD12" s="8">
        <v>2500</v>
      </c>
      <c r="AE12" s="8">
        <v>0</v>
      </c>
      <c r="AF12" s="11">
        <v>0</v>
      </c>
      <c r="AG12" s="11">
        <v>0</v>
      </c>
      <c r="AH12" s="8">
        <f t="shared" si="5"/>
        <v>9318</v>
      </c>
      <c r="AI12" s="6">
        <f>INT((I12+K12)*0.1+0.5)</f>
        <v>6656</v>
      </c>
      <c r="AJ12" s="8">
        <v>0</v>
      </c>
      <c r="AK12" s="8">
        <v>0</v>
      </c>
      <c r="AL12" s="8">
        <v>0</v>
      </c>
      <c r="AM12" s="6">
        <v>0</v>
      </c>
      <c r="AN12" s="8">
        <v>0</v>
      </c>
      <c r="AO12" s="8">
        <v>0</v>
      </c>
      <c r="AP12" s="8">
        <v>0</v>
      </c>
      <c r="AQ12" s="11">
        <v>0</v>
      </c>
      <c r="AR12" s="8">
        <v>0</v>
      </c>
      <c r="AS12" s="8">
        <v>0</v>
      </c>
      <c r="AT12" s="8">
        <v>0</v>
      </c>
      <c r="AU12" s="11">
        <f t="shared" si="6"/>
        <v>0</v>
      </c>
      <c r="AV12" s="8">
        <v>0</v>
      </c>
      <c r="AW12" s="8">
        <v>0</v>
      </c>
      <c r="AX12" s="8">
        <v>0</v>
      </c>
      <c r="AY12" s="8">
        <v>0</v>
      </c>
      <c r="AZ12" s="8">
        <v>60</v>
      </c>
      <c r="BA12" s="8">
        <f t="shared" si="7"/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f>SUM(AD12:BG12)</f>
        <v>18534</v>
      </c>
      <c r="BI12" s="8">
        <f t="shared" si="0"/>
        <v>64328</v>
      </c>
      <c r="BJ12" s="13"/>
    </row>
    <row r="13" spans="1:62" s="9" customFormat="1" ht="15.75">
      <c r="A13" s="6">
        <v>10</v>
      </c>
      <c r="B13" s="32">
        <v>31774</v>
      </c>
      <c r="C13" s="3" t="s">
        <v>119</v>
      </c>
      <c r="D13" s="3" t="s">
        <v>103</v>
      </c>
      <c r="E13" s="7">
        <v>8</v>
      </c>
      <c r="F13" s="7">
        <v>1</v>
      </c>
      <c r="G13" s="7">
        <v>1</v>
      </c>
      <c r="H13" s="6">
        <v>31</v>
      </c>
      <c r="I13" s="3">
        <v>64100</v>
      </c>
      <c r="J13" s="6">
        <v>0</v>
      </c>
      <c r="K13" s="6">
        <f t="shared" si="1"/>
        <v>17948</v>
      </c>
      <c r="L13" s="8">
        <v>1800</v>
      </c>
      <c r="M13" s="6">
        <f t="shared" si="2"/>
        <v>504</v>
      </c>
      <c r="N13" s="6">
        <f t="shared" si="4"/>
        <v>5769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8">
        <f t="shared" si="3"/>
        <v>90121</v>
      </c>
      <c r="AD13" s="8">
        <v>6000</v>
      </c>
      <c r="AE13" s="8">
        <v>0</v>
      </c>
      <c r="AF13" s="11">
        <v>0</v>
      </c>
      <c r="AG13" s="11">
        <v>0</v>
      </c>
      <c r="AH13" s="8">
        <f t="shared" si="5"/>
        <v>0</v>
      </c>
      <c r="AI13" s="8">
        <f>O13</f>
        <v>0</v>
      </c>
      <c r="AJ13" s="8">
        <v>0</v>
      </c>
      <c r="AK13" s="8">
        <v>0</v>
      </c>
      <c r="AL13" s="8">
        <v>0</v>
      </c>
      <c r="AM13" s="6">
        <v>0</v>
      </c>
      <c r="AN13" s="8">
        <v>0</v>
      </c>
      <c r="AO13" s="8">
        <v>0</v>
      </c>
      <c r="AP13" s="8">
        <v>0</v>
      </c>
      <c r="AQ13" s="11">
        <v>10000</v>
      </c>
      <c r="AR13" s="8">
        <v>0</v>
      </c>
      <c r="AS13" s="8">
        <v>0</v>
      </c>
      <c r="AT13" s="8">
        <v>0</v>
      </c>
      <c r="AU13" s="11">
        <v>0</v>
      </c>
      <c r="AV13" s="8">
        <v>0</v>
      </c>
      <c r="AW13" s="8">
        <v>0</v>
      </c>
      <c r="AX13" s="8">
        <v>0</v>
      </c>
      <c r="AY13" s="8">
        <v>0</v>
      </c>
      <c r="AZ13" s="8">
        <v>60</v>
      </c>
      <c r="BA13" s="8">
        <f t="shared" si="7"/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f>SUM(AD13:BG13)</f>
        <v>16060</v>
      </c>
      <c r="BI13" s="8">
        <f t="shared" si="0"/>
        <v>74061</v>
      </c>
      <c r="BJ13" s="13"/>
    </row>
    <row r="14" spans="1:62" s="9" customFormat="1" ht="15.75">
      <c r="A14" s="6">
        <v>11</v>
      </c>
      <c r="B14" s="32">
        <v>32248</v>
      </c>
      <c r="C14" s="3" t="s">
        <v>120</v>
      </c>
      <c r="D14" s="3" t="s">
        <v>121</v>
      </c>
      <c r="E14" s="7">
        <v>8</v>
      </c>
      <c r="F14" s="7">
        <v>1</v>
      </c>
      <c r="G14" s="7">
        <v>1</v>
      </c>
      <c r="H14" s="6">
        <v>31</v>
      </c>
      <c r="I14" s="3">
        <v>64100</v>
      </c>
      <c r="J14" s="6">
        <v>0</v>
      </c>
      <c r="K14" s="6">
        <f t="shared" si="1"/>
        <v>17948</v>
      </c>
      <c r="L14" s="8">
        <v>1800</v>
      </c>
      <c r="M14" s="6">
        <f t="shared" si="2"/>
        <v>504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8">
        <f t="shared" si="3"/>
        <v>84352</v>
      </c>
      <c r="AD14" s="8">
        <v>5000</v>
      </c>
      <c r="AE14" s="8">
        <v>0</v>
      </c>
      <c r="AF14" s="11">
        <v>0</v>
      </c>
      <c r="AG14" s="11">
        <v>500</v>
      </c>
      <c r="AH14" s="8">
        <f t="shared" si="5"/>
        <v>0</v>
      </c>
      <c r="AI14" s="8">
        <f>O14</f>
        <v>0</v>
      </c>
      <c r="AJ14" s="8">
        <v>0</v>
      </c>
      <c r="AK14" s="8">
        <v>0</v>
      </c>
      <c r="AL14" s="8">
        <v>0</v>
      </c>
      <c r="AM14" s="6">
        <v>0</v>
      </c>
      <c r="AN14" s="8">
        <v>0</v>
      </c>
      <c r="AO14" s="8">
        <v>0</v>
      </c>
      <c r="AP14" s="8">
        <v>0</v>
      </c>
      <c r="AQ14" s="11">
        <v>15000</v>
      </c>
      <c r="AR14" s="8">
        <v>0</v>
      </c>
      <c r="AS14" s="8">
        <v>0</v>
      </c>
      <c r="AT14" s="8">
        <v>0</v>
      </c>
      <c r="AU14" s="11">
        <v>0</v>
      </c>
      <c r="AV14" s="8">
        <v>0</v>
      </c>
      <c r="AW14" s="8">
        <v>0</v>
      </c>
      <c r="AX14" s="8">
        <v>0</v>
      </c>
      <c r="AY14" s="8">
        <v>0</v>
      </c>
      <c r="AZ14" s="8">
        <v>60</v>
      </c>
      <c r="BA14" s="8">
        <f t="shared" si="7"/>
        <v>0</v>
      </c>
      <c r="BB14" s="8">
        <v>0</v>
      </c>
      <c r="BC14" s="8">
        <v>370</v>
      </c>
      <c r="BD14" s="8">
        <v>0</v>
      </c>
      <c r="BE14" s="8">
        <v>0</v>
      </c>
      <c r="BF14" s="8">
        <v>0</v>
      </c>
      <c r="BG14" s="8">
        <v>0</v>
      </c>
      <c r="BH14" s="8">
        <f>SUM(AD14:BG14)</f>
        <v>20930</v>
      </c>
      <c r="BI14" s="8">
        <f t="shared" si="0"/>
        <v>63422</v>
      </c>
      <c r="BJ14" s="13"/>
    </row>
    <row r="15" spans="1:62" s="9" customFormat="1" ht="15.75">
      <c r="A15" s="6">
        <v>12</v>
      </c>
      <c r="B15" s="30">
        <v>75358</v>
      </c>
      <c r="C15" s="20" t="s">
        <v>122</v>
      </c>
      <c r="D15" s="20" t="s">
        <v>123</v>
      </c>
      <c r="E15" s="27">
        <v>8</v>
      </c>
      <c r="F15" s="27">
        <v>1</v>
      </c>
      <c r="G15" s="27">
        <v>1</v>
      </c>
      <c r="H15" s="6">
        <v>31</v>
      </c>
      <c r="I15" s="3">
        <v>50500</v>
      </c>
      <c r="J15" s="6">
        <v>0</v>
      </c>
      <c r="K15" s="6">
        <f t="shared" si="1"/>
        <v>14140</v>
      </c>
      <c r="L15" s="8">
        <v>1800</v>
      </c>
      <c r="M15" s="6">
        <f t="shared" si="2"/>
        <v>504</v>
      </c>
      <c r="N15" s="6">
        <v>0</v>
      </c>
      <c r="O15" s="6">
        <f>INT((I15+K15)*0.14+0.5)</f>
        <v>9050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8">
        <f t="shared" si="3"/>
        <v>75994</v>
      </c>
      <c r="AD15" s="8">
        <v>0</v>
      </c>
      <c r="AE15" s="8">
        <v>0</v>
      </c>
      <c r="AF15" s="11">
        <v>0</v>
      </c>
      <c r="AG15" s="11">
        <v>292</v>
      </c>
      <c r="AH15" s="8">
        <f t="shared" si="5"/>
        <v>9050</v>
      </c>
      <c r="AI15" s="6">
        <f>INT((I15+K15)*0.1+0.5)</f>
        <v>6464</v>
      </c>
      <c r="AJ15" s="8">
        <v>0</v>
      </c>
      <c r="AK15" s="8">
        <v>0</v>
      </c>
      <c r="AL15" s="8">
        <v>0</v>
      </c>
      <c r="AM15" s="6">
        <v>0</v>
      </c>
      <c r="AN15" s="8">
        <v>0</v>
      </c>
      <c r="AO15" s="8">
        <v>0</v>
      </c>
      <c r="AP15" s="8">
        <v>0</v>
      </c>
      <c r="AQ15" s="11">
        <v>0</v>
      </c>
      <c r="AR15" s="8">
        <v>0</v>
      </c>
      <c r="AS15" s="8">
        <v>0</v>
      </c>
      <c r="AT15" s="8">
        <v>0</v>
      </c>
      <c r="AU15" s="11">
        <v>0</v>
      </c>
      <c r="AV15" s="8">
        <v>0</v>
      </c>
      <c r="AW15" s="8">
        <v>0</v>
      </c>
      <c r="AX15" s="8">
        <v>0</v>
      </c>
      <c r="AY15" s="8">
        <v>0</v>
      </c>
      <c r="AZ15" s="8">
        <v>60</v>
      </c>
      <c r="BA15" s="8">
        <f t="shared" si="7"/>
        <v>0</v>
      </c>
      <c r="BB15" s="8">
        <v>0</v>
      </c>
      <c r="BC15" s="8">
        <v>370</v>
      </c>
      <c r="BD15" s="8">
        <v>0</v>
      </c>
      <c r="BE15" s="8">
        <v>0</v>
      </c>
      <c r="BF15" s="8">
        <v>0</v>
      </c>
      <c r="BG15" s="8">
        <v>0</v>
      </c>
      <c r="BH15" s="8">
        <f>SUM(AD15:BG15)</f>
        <v>16236</v>
      </c>
      <c r="BI15" s="8">
        <f t="shared" si="0"/>
        <v>59758</v>
      </c>
      <c r="BJ15" s="13"/>
    </row>
    <row r="16" spans="1:62" s="9" customFormat="1" ht="15.75">
      <c r="A16" s="6">
        <v>13</v>
      </c>
      <c r="B16" s="7">
        <v>10754</v>
      </c>
      <c r="C16" s="3" t="s">
        <v>128</v>
      </c>
      <c r="D16" s="6" t="s">
        <v>108</v>
      </c>
      <c r="E16" s="7">
        <v>8</v>
      </c>
      <c r="F16" s="7">
        <v>1</v>
      </c>
      <c r="G16" s="7">
        <v>1</v>
      </c>
      <c r="H16" s="6">
        <v>31</v>
      </c>
      <c r="I16" s="6">
        <v>76500</v>
      </c>
      <c r="J16" s="6">
        <v>0</v>
      </c>
      <c r="K16" s="6">
        <f t="shared" si="1"/>
        <v>21420</v>
      </c>
      <c r="L16" s="8">
        <v>1800</v>
      </c>
      <c r="M16" s="6">
        <f t="shared" si="2"/>
        <v>504</v>
      </c>
      <c r="N16" s="6">
        <f>INT((I16)*0.09+0.5)</f>
        <v>6885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8">
        <f t="shared" si="3"/>
        <v>107109</v>
      </c>
      <c r="AD16" s="8">
        <v>9000</v>
      </c>
      <c r="AE16" s="8">
        <v>0</v>
      </c>
      <c r="AF16" s="11">
        <v>0</v>
      </c>
      <c r="AG16" s="11">
        <v>0</v>
      </c>
      <c r="AH16" s="8">
        <v>0</v>
      </c>
      <c r="AI16" s="8">
        <f>O16</f>
        <v>0</v>
      </c>
      <c r="AJ16" s="8">
        <v>0</v>
      </c>
      <c r="AK16" s="8">
        <v>0</v>
      </c>
      <c r="AL16" s="8">
        <v>0</v>
      </c>
      <c r="AM16" s="6">
        <v>0</v>
      </c>
      <c r="AN16" s="8">
        <v>0</v>
      </c>
      <c r="AO16" s="8">
        <v>0</v>
      </c>
      <c r="AP16" s="8">
        <v>0</v>
      </c>
      <c r="AQ16" s="11">
        <v>18000</v>
      </c>
      <c r="AR16" s="8">
        <v>0</v>
      </c>
      <c r="AS16" s="8">
        <v>0</v>
      </c>
      <c r="AT16" s="8">
        <v>0</v>
      </c>
      <c r="AU16" s="11">
        <v>0</v>
      </c>
      <c r="AV16" s="8">
        <v>0</v>
      </c>
      <c r="AW16" s="8">
        <v>0</v>
      </c>
      <c r="AX16" s="8">
        <v>0</v>
      </c>
      <c r="AY16" s="8">
        <v>0</v>
      </c>
      <c r="AZ16" s="8">
        <v>60</v>
      </c>
      <c r="BA16" s="8">
        <f t="shared" si="7"/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f>SUM(AD16:BG16)</f>
        <v>27060</v>
      </c>
      <c r="BI16" s="8">
        <f t="shared" si="0"/>
        <v>80049</v>
      </c>
      <c r="BJ16" s="13"/>
    </row>
    <row r="17" spans="1:62" s="9" customFormat="1" ht="15.75">
      <c r="A17" s="6">
        <v>14</v>
      </c>
      <c r="B17" s="23">
        <v>43821</v>
      </c>
      <c r="C17" s="3" t="s">
        <v>60</v>
      </c>
      <c r="D17" s="3" t="s">
        <v>108</v>
      </c>
      <c r="E17" s="7">
        <v>8</v>
      </c>
      <c r="F17" s="7">
        <v>1</v>
      </c>
      <c r="G17" s="7">
        <v>1</v>
      </c>
      <c r="H17" s="6">
        <v>31</v>
      </c>
      <c r="I17" s="3">
        <v>74300</v>
      </c>
      <c r="J17" s="6">
        <v>0</v>
      </c>
      <c r="K17" s="6">
        <f t="shared" si="1"/>
        <v>20804</v>
      </c>
      <c r="L17" s="8">
        <v>1800</v>
      </c>
      <c r="M17" s="6">
        <f t="shared" si="2"/>
        <v>504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8">
        <f t="shared" si="3"/>
        <v>97408</v>
      </c>
      <c r="AD17" s="8">
        <v>7000</v>
      </c>
      <c r="AE17" s="8">
        <v>0</v>
      </c>
      <c r="AF17" s="11">
        <v>0</v>
      </c>
      <c r="AG17" s="11">
        <v>270</v>
      </c>
      <c r="AH17" s="8">
        <f aca="true" t="shared" si="9" ref="AH17:AH52">O17</f>
        <v>0</v>
      </c>
      <c r="AI17" s="8">
        <f>O17</f>
        <v>0</v>
      </c>
      <c r="AJ17" s="8">
        <v>0</v>
      </c>
      <c r="AK17" s="8">
        <v>0</v>
      </c>
      <c r="AL17" s="8">
        <v>0</v>
      </c>
      <c r="AM17" s="6">
        <v>0</v>
      </c>
      <c r="AN17" s="8">
        <v>0</v>
      </c>
      <c r="AO17" s="8">
        <v>0</v>
      </c>
      <c r="AP17" s="8">
        <v>0</v>
      </c>
      <c r="AQ17" s="11">
        <v>10000</v>
      </c>
      <c r="AR17" s="8">
        <v>0</v>
      </c>
      <c r="AS17" s="8">
        <v>0</v>
      </c>
      <c r="AT17" s="8">
        <v>0</v>
      </c>
      <c r="AU17" s="11">
        <f aca="true" t="shared" si="10" ref="AU17:AU23">P17</f>
        <v>0</v>
      </c>
      <c r="AV17" s="8">
        <v>0</v>
      </c>
      <c r="AW17" s="8">
        <v>0</v>
      </c>
      <c r="AX17" s="8">
        <v>0</v>
      </c>
      <c r="AY17" s="8">
        <v>0</v>
      </c>
      <c r="AZ17" s="8">
        <v>60</v>
      </c>
      <c r="BA17" s="8">
        <f t="shared" si="7"/>
        <v>0</v>
      </c>
      <c r="BB17" s="8">
        <v>0</v>
      </c>
      <c r="BC17" s="8">
        <v>560</v>
      </c>
      <c r="BD17" s="8">
        <v>0</v>
      </c>
      <c r="BE17" s="8">
        <v>0</v>
      </c>
      <c r="BF17" s="8">
        <v>0</v>
      </c>
      <c r="BG17" s="8">
        <v>0</v>
      </c>
      <c r="BH17" s="8">
        <f t="shared" si="8"/>
        <v>17890</v>
      </c>
      <c r="BI17" s="8">
        <f t="shared" si="0"/>
        <v>79518</v>
      </c>
      <c r="BJ17" s="13"/>
    </row>
    <row r="18" spans="1:62" s="9" customFormat="1" ht="15.75">
      <c r="A18" s="6">
        <v>15</v>
      </c>
      <c r="B18" s="32">
        <v>10650</v>
      </c>
      <c r="C18" s="3" t="s">
        <v>61</v>
      </c>
      <c r="D18" s="3" t="s">
        <v>107</v>
      </c>
      <c r="E18" s="7">
        <v>8</v>
      </c>
      <c r="F18" s="7">
        <v>1</v>
      </c>
      <c r="G18" s="7">
        <v>1</v>
      </c>
      <c r="H18" s="6">
        <v>31</v>
      </c>
      <c r="I18" s="3">
        <v>74300</v>
      </c>
      <c r="J18" s="6">
        <v>0</v>
      </c>
      <c r="K18" s="6">
        <f t="shared" si="1"/>
        <v>20804</v>
      </c>
      <c r="L18" s="8">
        <v>1800</v>
      </c>
      <c r="M18" s="6">
        <f t="shared" si="2"/>
        <v>504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8">
        <f t="shared" si="3"/>
        <v>97408</v>
      </c>
      <c r="AD18" s="8">
        <v>6500</v>
      </c>
      <c r="AE18" s="8">
        <v>0</v>
      </c>
      <c r="AF18" s="11">
        <v>0</v>
      </c>
      <c r="AG18" s="11">
        <v>904</v>
      </c>
      <c r="AH18" s="8">
        <f t="shared" si="9"/>
        <v>0</v>
      </c>
      <c r="AI18" s="8">
        <f>O18</f>
        <v>0</v>
      </c>
      <c r="AJ18" s="8">
        <v>0</v>
      </c>
      <c r="AK18" s="8">
        <v>0</v>
      </c>
      <c r="AL18" s="8">
        <v>0</v>
      </c>
      <c r="AM18" s="6">
        <v>0</v>
      </c>
      <c r="AN18" s="8">
        <v>0</v>
      </c>
      <c r="AO18" s="8">
        <v>0</v>
      </c>
      <c r="AP18" s="8">
        <v>0</v>
      </c>
      <c r="AQ18" s="11">
        <v>12000</v>
      </c>
      <c r="AR18" s="8">
        <v>0</v>
      </c>
      <c r="AS18" s="8">
        <v>0</v>
      </c>
      <c r="AT18" s="8">
        <v>0</v>
      </c>
      <c r="AU18" s="11">
        <f t="shared" si="10"/>
        <v>0</v>
      </c>
      <c r="AV18" s="8">
        <v>0</v>
      </c>
      <c r="AW18" s="8">
        <v>0</v>
      </c>
      <c r="AX18" s="8">
        <v>0</v>
      </c>
      <c r="AY18" s="8">
        <v>0</v>
      </c>
      <c r="AZ18" s="8">
        <v>60</v>
      </c>
      <c r="BA18" s="8">
        <f t="shared" si="7"/>
        <v>0</v>
      </c>
      <c r="BB18" s="8">
        <v>0</v>
      </c>
      <c r="BC18" s="8">
        <v>560</v>
      </c>
      <c r="BD18" s="8">
        <v>0</v>
      </c>
      <c r="BE18" s="8">
        <v>0</v>
      </c>
      <c r="BF18" s="8">
        <v>0</v>
      </c>
      <c r="BG18" s="8">
        <v>0</v>
      </c>
      <c r="BH18" s="8">
        <f t="shared" si="8"/>
        <v>20024</v>
      </c>
      <c r="BI18" s="8">
        <f t="shared" si="0"/>
        <v>77384</v>
      </c>
      <c r="BJ18" s="13"/>
    </row>
    <row r="19" spans="1:62" s="9" customFormat="1" ht="15.75">
      <c r="A19" s="6">
        <v>16</v>
      </c>
      <c r="B19" s="32">
        <v>11801</v>
      </c>
      <c r="C19" s="3" t="s">
        <v>144</v>
      </c>
      <c r="D19" s="3" t="s">
        <v>107</v>
      </c>
      <c r="E19" s="7">
        <v>8</v>
      </c>
      <c r="F19" s="7">
        <v>1</v>
      </c>
      <c r="G19" s="7">
        <v>1</v>
      </c>
      <c r="H19" s="6">
        <v>31</v>
      </c>
      <c r="I19" s="3">
        <v>74300</v>
      </c>
      <c r="J19" s="6">
        <v>0</v>
      </c>
      <c r="K19" s="6">
        <f t="shared" si="1"/>
        <v>20804</v>
      </c>
      <c r="L19" s="8">
        <v>1800</v>
      </c>
      <c r="M19" s="6">
        <f t="shared" si="2"/>
        <v>504</v>
      </c>
      <c r="N19" s="6">
        <f>INT((I19)*0.09+0.5)</f>
        <v>6687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8">
        <f t="shared" si="3"/>
        <v>104095</v>
      </c>
      <c r="AD19" s="8">
        <v>11000</v>
      </c>
      <c r="AE19" s="8">
        <v>0</v>
      </c>
      <c r="AF19" s="11">
        <v>0</v>
      </c>
      <c r="AG19" s="11">
        <v>0</v>
      </c>
      <c r="AH19" s="8">
        <f t="shared" si="9"/>
        <v>0</v>
      </c>
      <c r="AI19" s="8">
        <f>O19</f>
        <v>0</v>
      </c>
      <c r="AJ19" s="8">
        <v>0</v>
      </c>
      <c r="AK19" s="8">
        <v>0</v>
      </c>
      <c r="AL19" s="8">
        <v>0</v>
      </c>
      <c r="AM19" s="6">
        <v>0</v>
      </c>
      <c r="AN19" s="8">
        <v>0</v>
      </c>
      <c r="AO19" s="8">
        <v>0</v>
      </c>
      <c r="AP19" s="8">
        <v>0</v>
      </c>
      <c r="AQ19" s="11">
        <v>10000</v>
      </c>
      <c r="AR19" s="8">
        <v>0</v>
      </c>
      <c r="AS19" s="8">
        <v>0</v>
      </c>
      <c r="AT19" s="8">
        <v>0</v>
      </c>
      <c r="AU19" s="11">
        <f t="shared" si="10"/>
        <v>0</v>
      </c>
      <c r="AV19" s="8">
        <v>0</v>
      </c>
      <c r="AW19" s="8">
        <v>0</v>
      </c>
      <c r="AX19" s="8">
        <v>0</v>
      </c>
      <c r="AY19" s="8">
        <v>0</v>
      </c>
      <c r="AZ19" s="8">
        <v>60</v>
      </c>
      <c r="BA19" s="8">
        <f t="shared" si="7"/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f t="shared" si="8"/>
        <v>21060</v>
      </c>
      <c r="BI19" s="8">
        <f t="shared" si="0"/>
        <v>83035</v>
      </c>
      <c r="BJ19" s="13"/>
    </row>
    <row r="20" spans="1:62" s="9" customFormat="1" ht="15.75">
      <c r="A20" s="6">
        <v>17</v>
      </c>
      <c r="B20" s="32">
        <v>11400</v>
      </c>
      <c r="C20" s="3" t="s">
        <v>62</v>
      </c>
      <c r="D20" s="6" t="s">
        <v>63</v>
      </c>
      <c r="E20" s="7">
        <v>8</v>
      </c>
      <c r="F20" s="7">
        <v>1</v>
      </c>
      <c r="G20" s="7">
        <v>1</v>
      </c>
      <c r="H20" s="6">
        <v>31</v>
      </c>
      <c r="I20" s="3">
        <v>66000</v>
      </c>
      <c r="J20" s="6">
        <v>0</v>
      </c>
      <c r="K20" s="6">
        <f t="shared" si="1"/>
        <v>18480</v>
      </c>
      <c r="L20" s="8">
        <v>1800</v>
      </c>
      <c r="M20" s="6">
        <f t="shared" si="2"/>
        <v>504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8">
        <f t="shared" si="3"/>
        <v>86784</v>
      </c>
      <c r="AD20" s="8">
        <v>5000</v>
      </c>
      <c r="AE20" s="8">
        <v>0</v>
      </c>
      <c r="AF20" s="11">
        <v>0</v>
      </c>
      <c r="AG20" s="11">
        <v>392</v>
      </c>
      <c r="AH20" s="8">
        <f t="shared" si="9"/>
        <v>0</v>
      </c>
      <c r="AI20" s="8">
        <f>O20</f>
        <v>0</v>
      </c>
      <c r="AJ20" s="8">
        <v>0</v>
      </c>
      <c r="AK20" s="8">
        <v>0</v>
      </c>
      <c r="AL20" s="8">
        <v>0</v>
      </c>
      <c r="AM20" s="6">
        <v>0</v>
      </c>
      <c r="AN20" s="8">
        <v>0</v>
      </c>
      <c r="AO20" s="8">
        <v>0</v>
      </c>
      <c r="AP20" s="8">
        <v>0</v>
      </c>
      <c r="AQ20" s="11">
        <v>20000</v>
      </c>
      <c r="AR20" s="8">
        <v>0</v>
      </c>
      <c r="AS20" s="8">
        <v>0</v>
      </c>
      <c r="AT20" s="8">
        <v>0</v>
      </c>
      <c r="AU20" s="11">
        <f t="shared" si="10"/>
        <v>0</v>
      </c>
      <c r="AV20" s="8">
        <v>0</v>
      </c>
      <c r="AW20" s="8">
        <v>0</v>
      </c>
      <c r="AX20" s="8">
        <v>0</v>
      </c>
      <c r="AY20" s="8">
        <v>0</v>
      </c>
      <c r="AZ20" s="8">
        <v>60</v>
      </c>
      <c r="BA20" s="8">
        <f t="shared" si="7"/>
        <v>0</v>
      </c>
      <c r="BB20" s="8">
        <v>0</v>
      </c>
      <c r="BC20" s="8">
        <v>370</v>
      </c>
      <c r="BD20" s="8">
        <v>0</v>
      </c>
      <c r="BE20" s="8">
        <v>0</v>
      </c>
      <c r="BF20" s="8">
        <v>0</v>
      </c>
      <c r="BG20" s="8">
        <v>0</v>
      </c>
      <c r="BH20" s="8">
        <f t="shared" si="8"/>
        <v>25822</v>
      </c>
      <c r="BI20" s="8">
        <f t="shared" si="0"/>
        <v>60962</v>
      </c>
      <c r="BJ20" s="13"/>
    </row>
    <row r="21" spans="1:62" s="9" customFormat="1" ht="15.75">
      <c r="A21" s="6">
        <v>18</v>
      </c>
      <c r="B21" s="32">
        <v>52192</v>
      </c>
      <c r="C21" s="3" t="s">
        <v>64</v>
      </c>
      <c r="D21" s="3" t="s">
        <v>65</v>
      </c>
      <c r="E21" s="7">
        <v>8</v>
      </c>
      <c r="F21" s="7">
        <v>1</v>
      </c>
      <c r="G21" s="7">
        <v>1</v>
      </c>
      <c r="H21" s="6">
        <v>31</v>
      </c>
      <c r="I21" s="3">
        <v>66000</v>
      </c>
      <c r="J21" s="6">
        <v>0</v>
      </c>
      <c r="K21" s="6">
        <f t="shared" si="1"/>
        <v>18480</v>
      </c>
      <c r="L21" s="8">
        <v>0</v>
      </c>
      <c r="M21" s="6">
        <f t="shared" si="2"/>
        <v>0</v>
      </c>
      <c r="N21" s="6">
        <v>0</v>
      </c>
      <c r="O21" s="6">
        <f aca="true" t="shared" si="11" ref="O21:O28">INT((I21+K21)*0.14+0.5)</f>
        <v>11827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8">
        <f t="shared" si="3"/>
        <v>96307</v>
      </c>
      <c r="AD21" s="8">
        <v>4500</v>
      </c>
      <c r="AE21" s="8">
        <v>0</v>
      </c>
      <c r="AF21" s="11">
        <v>0</v>
      </c>
      <c r="AG21" s="11">
        <v>170</v>
      </c>
      <c r="AH21" s="8">
        <f t="shared" si="9"/>
        <v>11827</v>
      </c>
      <c r="AI21" s="6">
        <f aca="true" t="shared" si="12" ref="AI21:AI28">INT((I21+K21)*0.1+0.5)</f>
        <v>8448</v>
      </c>
      <c r="AJ21" s="8">
        <v>0</v>
      </c>
      <c r="AK21" s="8">
        <v>0</v>
      </c>
      <c r="AL21" s="8">
        <v>0</v>
      </c>
      <c r="AM21" s="6">
        <v>0</v>
      </c>
      <c r="AN21" s="8">
        <v>0</v>
      </c>
      <c r="AO21" s="8">
        <v>0</v>
      </c>
      <c r="AP21" s="8">
        <v>0</v>
      </c>
      <c r="AQ21" s="11">
        <v>0</v>
      </c>
      <c r="AR21" s="8">
        <v>0</v>
      </c>
      <c r="AS21" s="8">
        <v>0</v>
      </c>
      <c r="AT21" s="8">
        <v>0</v>
      </c>
      <c r="AU21" s="11">
        <f t="shared" si="10"/>
        <v>0</v>
      </c>
      <c r="AV21" s="8">
        <v>0</v>
      </c>
      <c r="AW21" s="8">
        <v>0</v>
      </c>
      <c r="AX21" s="8">
        <v>0</v>
      </c>
      <c r="AY21" s="8">
        <v>0</v>
      </c>
      <c r="AZ21" s="8">
        <v>60</v>
      </c>
      <c r="BA21" s="8">
        <f t="shared" si="7"/>
        <v>0</v>
      </c>
      <c r="BB21" s="8">
        <v>0</v>
      </c>
      <c r="BC21" s="8">
        <v>560</v>
      </c>
      <c r="BD21" s="8">
        <v>0</v>
      </c>
      <c r="BE21" s="8">
        <v>0</v>
      </c>
      <c r="BF21" s="8">
        <v>0</v>
      </c>
      <c r="BG21" s="8">
        <v>0</v>
      </c>
      <c r="BH21" s="8">
        <f t="shared" si="8"/>
        <v>25565</v>
      </c>
      <c r="BI21" s="8">
        <f t="shared" si="0"/>
        <v>70742</v>
      </c>
      <c r="BJ21" s="13"/>
    </row>
    <row r="22" spans="1:62" s="9" customFormat="1" ht="15.75">
      <c r="A22" s="6">
        <v>19</v>
      </c>
      <c r="B22" s="32">
        <v>26643</v>
      </c>
      <c r="C22" s="3" t="s">
        <v>117</v>
      </c>
      <c r="D22" s="3" t="s">
        <v>65</v>
      </c>
      <c r="E22" s="7">
        <v>7</v>
      </c>
      <c r="F22" s="7">
        <v>1</v>
      </c>
      <c r="G22" s="7">
        <v>1</v>
      </c>
      <c r="H22" s="6">
        <v>31</v>
      </c>
      <c r="I22" s="3">
        <v>60400</v>
      </c>
      <c r="J22" s="6">
        <v>0</v>
      </c>
      <c r="K22" s="6">
        <f t="shared" si="1"/>
        <v>16912</v>
      </c>
      <c r="L22" s="8">
        <v>1800</v>
      </c>
      <c r="M22" s="6">
        <f t="shared" si="2"/>
        <v>504</v>
      </c>
      <c r="N22" s="6">
        <f>INT((I22)*0.09+0.5)</f>
        <v>5436</v>
      </c>
      <c r="O22" s="6">
        <f t="shared" si="11"/>
        <v>10824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8">
        <f t="shared" si="3"/>
        <v>95876</v>
      </c>
      <c r="AD22" s="8">
        <v>4000</v>
      </c>
      <c r="AE22" s="8">
        <v>0</v>
      </c>
      <c r="AF22" s="11">
        <v>0</v>
      </c>
      <c r="AG22" s="11">
        <v>0</v>
      </c>
      <c r="AH22" s="8">
        <f t="shared" si="9"/>
        <v>10824</v>
      </c>
      <c r="AI22" s="6">
        <f t="shared" si="12"/>
        <v>7731</v>
      </c>
      <c r="AJ22" s="8">
        <v>0</v>
      </c>
      <c r="AK22" s="8">
        <v>0</v>
      </c>
      <c r="AL22" s="8">
        <v>0</v>
      </c>
      <c r="AM22" s="6">
        <v>0</v>
      </c>
      <c r="AN22" s="8">
        <v>0</v>
      </c>
      <c r="AO22" s="8">
        <v>0</v>
      </c>
      <c r="AP22" s="8">
        <v>0</v>
      </c>
      <c r="AQ22" s="11">
        <v>0</v>
      </c>
      <c r="AR22" s="8">
        <v>0</v>
      </c>
      <c r="AS22" s="8">
        <v>0</v>
      </c>
      <c r="AT22" s="8">
        <v>0</v>
      </c>
      <c r="AU22" s="11">
        <f t="shared" si="10"/>
        <v>0</v>
      </c>
      <c r="AV22" s="8">
        <v>0</v>
      </c>
      <c r="AW22" s="8">
        <v>0</v>
      </c>
      <c r="AX22" s="8">
        <v>0</v>
      </c>
      <c r="AY22" s="8">
        <v>0</v>
      </c>
      <c r="AZ22" s="8">
        <v>60</v>
      </c>
      <c r="BA22" s="8">
        <f t="shared" si="7"/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f aca="true" t="shared" si="13" ref="BH22:BH28">SUM(AD22:BG22)</f>
        <v>22615</v>
      </c>
      <c r="BI22" s="8">
        <f t="shared" si="0"/>
        <v>73261</v>
      </c>
      <c r="BJ22" s="13"/>
    </row>
    <row r="23" spans="1:62" s="9" customFormat="1" ht="15.75">
      <c r="A23" s="6">
        <v>20</v>
      </c>
      <c r="B23" s="32">
        <v>57783</v>
      </c>
      <c r="C23" s="3" t="s">
        <v>118</v>
      </c>
      <c r="D23" s="3" t="s">
        <v>65</v>
      </c>
      <c r="E23" s="7">
        <v>7</v>
      </c>
      <c r="F23" s="7">
        <v>1</v>
      </c>
      <c r="G23" s="7">
        <v>1</v>
      </c>
      <c r="H23" s="6">
        <v>31</v>
      </c>
      <c r="I23" s="3">
        <v>53600</v>
      </c>
      <c r="J23" s="6">
        <v>0</v>
      </c>
      <c r="K23" s="6">
        <f t="shared" si="1"/>
        <v>15008</v>
      </c>
      <c r="L23" s="8">
        <v>1800</v>
      </c>
      <c r="M23" s="6">
        <f t="shared" si="2"/>
        <v>504</v>
      </c>
      <c r="N23" s="6">
        <v>0</v>
      </c>
      <c r="O23" s="6">
        <f t="shared" si="11"/>
        <v>9605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8">
        <f t="shared" si="3"/>
        <v>80517</v>
      </c>
      <c r="AD23" s="8">
        <v>0</v>
      </c>
      <c r="AE23" s="8">
        <v>0</v>
      </c>
      <c r="AF23" s="11">
        <v>0</v>
      </c>
      <c r="AG23" s="11">
        <v>551</v>
      </c>
      <c r="AH23" s="8">
        <f t="shared" si="9"/>
        <v>9605</v>
      </c>
      <c r="AI23" s="6">
        <f t="shared" si="12"/>
        <v>6861</v>
      </c>
      <c r="AJ23" s="8">
        <v>0</v>
      </c>
      <c r="AK23" s="8">
        <v>0</v>
      </c>
      <c r="AL23" s="8">
        <v>0</v>
      </c>
      <c r="AM23" s="6">
        <v>0</v>
      </c>
      <c r="AN23" s="8">
        <v>0</v>
      </c>
      <c r="AO23" s="8">
        <v>0</v>
      </c>
      <c r="AP23" s="8">
        <v>0</v>
      </c>
      <c r="AQ23" s="11">
        <v>0</v>
      </c>
      <c r="AR23" s="8">
        <v>0</v>
      </c>
      <c r="AS23" s="8">
        <v>0</v>
      </c>
      <c r="AT23" s="8">
        <v>0</v>
      </c>
      <c r="AU23" s="11">
        <f t="shared" si="10"/>
        <v>0</v>
      </c>
      <c r="AV23" s="8">
        <v>0</v>
      </c>
      <c r="AW23" s="8">
        <v>0</v>
      </c>
      <c r="AX23" s="8">
        <v>0</v>
      </c>
      <c r="AY23" s="8">
        <v>0</v>
      </c>
      <c r="AZ23" s="8">
        <v>60</v>
      </c>
      <c r="BA23" s="8">
        <f t="shared" si="7"/>
        <v>0</v>
      </c>
      <c r="BB23" s="8">
        <v>0</v>
      </c>
      <c r="BC23" s="8">
        <v>370</v>
      </c>
      <c r="BD23" s="8">
        <v>0</v>
      </c>
      <c r="BE23" s="8">
        <v>0</v>
      </c>
      <c r="BF23" s="8">
        <v>0</v>
      </c>
      <c r="BG23" s="8">
        <v>0</v>
      </c>
      <c r="BH23" s="8">
        <f t="shared" si="13"/>
        <v>17447</v>
      </c>
      <c r="BI23" s="8">
        <f t="shared" si="0"/>
        <v>63070</v>
      </c>
      <c r="BJ23" s="13"/>
    </row>
    <row r="24" spans="1:62" s="9" customFormat="1" ht="15.75">
      <c r="A24" s="6">
        <v>21</v>
      </c>
      <c r="B24" s="34">
        <v>57774</v>
      </c>
      <c r="C24" s="3" t="s">
        <v>127</v>
      </c>
      <c r="D24" s="3" t="s">
        <v>101</v>
      </c>
      <c r="E24" s="7">
        <v>7</v>
      </c>
      <c r="F24" s="7">
        <v>1</v>
      </c>
      <c r="G24" s="7">
        <v>1</v>
      </c>
      <c r="H24" s="6">
        <v>31</v>
      </c>
      <c r="I24" s="3">
        <v>55200</v>
      </c>
      <c r="J24" s="6">
        <v>0</v>
      </c>
      <c r="K24" s="6">
        <f t="shared" si="1"/>
        <v>15456</v>
      </c>
      <c r="L24" s="8">
        <v>1800</v>
      </c>
      <c r="M24" s="6">
        <f t="shared" si="2"/>
        <v>504</v>
      </c>
      <c r="N24" s="6">
        <v>0</v>
      </c>
      <c r="O24" s="6">
        <f t="shared" si="11"/>
        <v>9892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8">
        <f t="shared" si="3"/>
        <v>82852</v>
      </c>
      <c r="AD24" s="8">
        <v>2000</v>
      </c>
      <c r="AE24" s="8">
        <v>0</v>
      </c>
      <c r="AF24" s="11">
        <v>0</v>
      </c>
      <c r="AG24" s="11">
        <v>536</v>
      </c>
      <c r="AH24" s="8">
        <f t="shared" si="9"/>
        <v>9892</v>
      </c>
      <c r="AI24" s="6">
        <f t="shared" si="12"/>
        <v>7066</v>
      </c>
      <c r="AJ24" s="8">
        <v>0</v>
      </c>
      <c r="AK24" s="8">
        <v>0</v>
      </c>
      <c r="AL24" s="8">
        <v>0</v>
      </c>
      <c r="AM24" s="6">
        <v>0</v>
      </c>
      <c r="AN24" s="8">
        <v>0</v>
      </c>
      <c r="AO24" s="8">
        <v>0</v>
      </c>
      <c r="AP24" s="8">
        <v>0</v>
      </c>
      <c r="AQ24" s="11">
        <v>0</v>
      </c>
      <c r="AR24" s="8">
        <v>0</v>
      </c>
      <c r="AS24" s="8">
        <v>0</v>
      </c>
      <c r="AT24" s="8">
        <v>0</v>
      </c>
      <c r="AU24" s="11">
        <v>0</v>
      </c>
      <c r="AV24" s="8">
        <v>0</v>
      </c>
      <c r="AW24" s="8">
        <v>0</v>
      </c>
      <c r="AX24" s="8">
        <v>0</v>
      </c>
      <c r="AY24" s="8">
        <v>0</v>
      </c>
      <c r="AZ24" s="8">
        <v>60</v>
      </c>
      <c r="BA24" s="8">
        <f t="shared" si="7"/>
        <v>0</v>
      </c>
      <c r="BB24" s="8">
        <v>0</v>
      </c>
      <c r="BC24" s="8">
        <v>560</v>
      </c>
      <c r="BD24" s="8">
        <v>0</v>
      </c>
      <c r="BE24" s="8">
        <v>0</v>
      </c>
      <c r="BF24" s="8">
        <v>0</v>
      </c>
      <c r="BG24" s="8">
        <v>0</v>
      </c>
      <c r="BH24" s="8">
        <f t="shared" si="13"/>
        <v>20114</v>
      </c>
      <c r="BI24" s="8">
        <f t="shared" si="0"/>
        <v>62738</v>
      </c>
      <c r="BJ24" s="13"/>
    </row>
    <row r="25" spans="1:62" s="9" customFormat="1" ht="15.75">
      <c r="A25" s="6">
        <v>22</v>
      </c>
      <c r="B25" s="55">
        <v>52074</v>
      </c>
      <c r="C25" s="20" t="s">
        <v>126</v>
      </c>
      <c r="D25" s="20" t="s">
        <v>101</v>
      </c>
      <c r="E25" s="56">
        <v>7</v>
      </c>
      <c r="F25" s="56">
        <v>1</v>
      </c>
      <c r="G25" s="56">
        <v>1</v>
      </c>
      <c r="H25" s="6">
        <v>31</v>
      </c>
      <c r="I25" s="20">
        <v>52000</v>
      </c>
      <c r="J25" s="19">
        <v>0</v>
      </c>
      <c r="K25" s="6">
        <f t="shared" si="1"/>
        <v>14560</v>
      </c>
      <c r="L25" s="57">
        <v>1800</v>
      </c>
      <c r="M25" s="19">
        <f t="shared" si="2"/>
        <v>504</v>
      </c>
      <c r="N25" s="6">
        <f>INT((I25)*0.09+0.5)</f>
        <v>4680</v>
      </c>
      <c r="O25" s="6">
        <f t="shared" si="11"/>
        <v>9318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57">
        <f t="shared" si="3"/>
        <v>82862</v>
      </c>
      <c r="AD25" s="57">
        <v>2000</v>
      </c>
      <c r="AE25" s="8">
        <v>0</v>
      </c>
      <c r="AF25" s="58">
        <v>0</v>
      </c>
      <c r="AG25" s="11">
        <v>0</v>
      </c>
      <c r="AH25" s="57">
        <f t="shared" si="9"/>
        <v>9318</v>
      </c>
      <c r="AI25" s="6">
        <f t="shared" si="12"/>
        <v>6656</v>
      </c>
      <c r="AJ25" s="57">
        <v>0</v>
      </c>
      <c r="AK25" s="57">
        <v>0</v>
      </c>
      <c r="AL25" s="57">
        <v>0</v>
      </c>
      <c r="AM25" s="19">
        <v>0</v>
      </c>
      <c r="AN25" s="57">
        <v>0</v>
      </c>
      <c r="AO25" s="8">
        <v>0</v>
      </c>
      <c r="AP25" s="57">
        <v>0</v>
      </c>
      <c r="AQ25" s="58">
        <v>0</v>
      </c>
      <c r="AR25" s="57">
        <v>0</v>
      </c>
      <c r="AS25" s="57">
        <v>0</v>
      </c>
      <c r="AT25" s="57">
        <v>0</v>
      </c>
      <c r="AU25" s="58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60</v>
      </c>
      <c r="BA25" s="57">
        <f t="shared" si="7"/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f t="shared" si="13"/>
        <v>18034</v>
      </c>
      <c r="BI25" s="57">
        <f t="shared" si="0"/>
        <v>64828</v>
      </c>
      <c r="BJ25" s="54"/>
    </row>
    <row r="26" spans="1:62" s="9" customFormat="1" ht="15.75">
      <c r="A26" s="6">
        <v>23</v>
      </c>
      <c r="B26" s="62">
        <v>77372</v>
      </c>
      <c r="C26" s="20" t="s">
        <v>146</v>
      </c>
      <c r="D26" s="20" t="s">
        <v>107</v>
      </c>
      <c r="E26" s="63">
        <v>7</v>
      </c>
      <c r="F26" s="63">
        <v>1</v>
      </c>
      <c r="G26" s="63">
        <v>1</v>
      </c>
      <c r="H26" s="19">
        <v>31</v>
      </c>
      <c r="I26" s="20">
        <v>47600</v>
      </c>
      <c r="J26" s="19">
        <v>0</v>
      </c>
      <c r="K26" s="19">
        <f t="shared" si="1"/>
        <v>13328</v>
      </c>
      <c r="L26" s="57">
        <v>1800</v>
      </c>
      <c r="M26" s="19">
        <f t="shared" si="2"/>
        <v>504</v>
      </c>
      <c r="N26" s="19">
        <f>INT((I26)*0.09+0.5)</f>
        <v>4284</v>
      </c>
      <c r="O26" s="6">
        <f t="shared" si="11"/>
        <v>8530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57">
        <f t="shared" si="3"/>
        <v>76046</v>
      </c>
      <c r="AD26" s="57">
        <v>0</v>
      </c>
      <c r="AE26" s="57">
        <v>0</v>
      </c>
      <c r="AF26" s="58">
        <v>0</v>
      </c>
      <c r="AG26" s="58">
        <v>0</v>
      </c>
      <c r="AH26" s="57">
        <f t="shared" si="9"/>
        <v>8530</v>
      </c>
      <c r="AI26" s="6">
        <f t="shared" si="12"/>
        <v>6093</v>
      </c>
      <c r="AJ26" s="57">
        <v>0</v>
      </c>
      <c r="AK26" s="57">
        <v>0</v>
      </c>
      <c r="AL26" s="57">
        <v>0</v>
      </c>
      <c r="AM26" s="19">
        <v>0</v>
      </c>
      <c r="AN26" s="57">
        <v>0</v>
      </c>
      <c r="AO26" s="57">
        <v>0</v>
      </c>
      <c r="AP26" s="57">
        <v>0</v>
      </c>
      <c r="AQ26" s="58">
        <v>0</v>
      </c>
      <c r="AR26" s="57">
        <v>0</v>
      </c>
      <c r="AS26" s="57">
        <v>0</v>
      </c>
      <c r="AT26" s="57">
        <v>0</v>
      </c>
      <c r="AU26" s="58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60</v>
      </c>
      <c r="BA26" s="57">
        <f t="shared" si="7"/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f t="shared" si="13"/>
        <v>14683</v>
      </c>
      <c r="BI26" s="57">
        <f t="shared" si="0"/>
        <v>61363</v>
      </c>
      <c r="BJ26" s="61"/>
    </row>
    <row r="27" spans="1:62" s="60" customFormat="1" ht="15.75">
      <c r="A27" s="6">
        <v>24</v>
      </c>
      <c r="B27" s="64">
        <v>82068</v>
      </c>
      <c r="C27" s="65" t="s">
        <v>134</v>
      </c>
      <c r="D27" s="65" t="s">
        <v>63</v>
      </c>
      <c r="E27" s="7">
        <v>7</v>
      </c>
      <c r="F27" s="7">
        <v>1</v>
      </c>
      <c r="G27" s="7">
        <v>1</v>
      </c>
      <c r="H27" s="6">
        <v>31</v>
      </c>
      <c r="I27" s="3">
        <v>47600</v>
      </c>
      <c r="J27" s="6">
        <v>0</v>
      </c>
      <c r="K27" s="6">
        <f t="shared" si="1"/>
        <v>13328</v>
      </c>
      <c r="L27" s="8">
        <v>1800</v>
      </c>
      <c r="M27" s="6">
        <f t="shared" si="2"/>
        <v>504</v>
      </c>
      <c r="N27" s="6">
        <v>0</v>
      </c>
      <c r="O27" s="6">
        <f t="shared" si="11"/>
        <v>8530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8">
        <f t="shared" si="3"/>
        <v>71762</v>
      </c>
      <c r="AD27" s="8">
        <v>0</v>
      </c>
      <c r="AE27" s="8">
        <v>0</v>
      </c>
      <c r="AF27" s="11">
        <v>0</v>
      </c>
      <c r="AG27" s="11">
        <v>126</v>
      </c>
      <c r="AH27" s="8">
        <f t="shared" si="9"/>
        <v>8530</v>
      </c>
      <c r="AI27" s="6">
        <f t="shared" si="12"/>
        <v>6093</v>
      </c>
      <c r="AJ27" s="8">
        <v>0</v>
      </c>
      <c r="AK27" s="8">
        <v>0</v>
      </c>
      <c r="AL27" s="8">
        <v>0</v>
      </c>
      <c r="AM27" s="6">
        <v>0</v>
      </c>
      <c r="AN27" s="8">
        <v>0</v>
      </c>
      <c r="AO27" s="8">
        <v>0</v>
      </c>
      <c r="AP27" s="8">
        <v>0</v>
      </c>
      <c r="AQ27" s="11">
        <v>0</v>
      </c>
      <c r="AR27" s="8">
        <v>0</v>
      </c>
      <c r="AS27" s="8">
        <v>0</v>
      </c>
      <c r="AT27" s="8">
        <v>0</v>
      </c>
      <c r="AU27" s="11">
        <v>0</v>
      </c>
      <c r="AV27" s="8">
        <v>0</v>
      </c>
      <c r="AW27" s="8">
        <v>0</v>
      </c>
      <c r="AX27" s="8">
        <v>0</v>
      </c>
      <c r="AY27" s="8">
        <v>0</v>
      </c>
      <c r="AZ27" s="8">
        <v>60</v>
      </c>
      <c r="BA27" s="8">
        <f t="shared" si="7"/>
        <v>0</v>
      </c>
      <c r="BB27" s="8">
        <v>0</v>
      </c>
      <c r="BC27" s="8">
        <v>560</v>
      </c>
      <c r="BD27" s="8">
        <v>0</v>
      </c>
      <c r="BE27" s="8">
        <v>0</v>
      </c>
      <c r="BF27" s="8">
        <v>0</v>
      </c>
      <c r="BG27" s="8">
        <v>0</v>
      </c>
      <c r="BH27" s="8">
        <f t="shared" si="13"/>
        <v>15369</v>
      </c>
      <c r="BI27" s="8">
        <f t="shared" si="0"/>
        <v>56393</v>
      </c>
      <c r="BJ27" s="13"/>
    </row>
    <row r="28" spans="1:62" s="9" customFormat="1" ht="15.75">
      <c r="A28" s="6">
        <v>25</v>
      </c>
      <c r="B28" s="64">
        <v>82966</v>
      </c>
      <c r="C28" s="65" t="s">
        <v>136</v>
      </c>
      <c r="D28" s="65" t="s">
        <v>137</v>
      </c>
      <c r="E28" s="7">
        <v>7</v>
      </c>
      <c r="F28" s="7">
        <v>1</v>
      </c>
      <c r="G28" s="7">
        <v>1</v>
      </c>
      <c r="H28" s="6">
        <v>31</v>
      </c>
      <c r="I28" s="3">
        <v>46200</v>
      </c>
      <c r="J28" s="6">
        <v>0</v>
      </c>
      <c r="K28" s="6">
        <f t="shared" si="1"/>
        <v>12936</v>
      </c>
      <c r="L28" s="8">
        <v>1800</v>
      </c>
      <c r="M28" s="6">
        <f t="shared" si="2"/>
        <v>504</v>
      </c>
      <c r="N28" s="6">
        <f>INT((I28)*0.09+0.5)</f>
        <v>4158</v>
      </c>
      <c r="O28" s="6">
        <f t="shared" si="11"/>
        <v>8279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8">
        <f t="shared" si="3"/>
        <v>73877</v>
      </c>
      <c r="AD28" s="8">
        <v>0</v>
      </c>
      <c r="AE28" s="8">
        <v>0</v>
      </c>
      <c r="AF28" s="11">
        <v>0</v>
      </c>
      <c r="AG28" s="11">
        <v>0</v>
      </c>
      <c r="AH28" s="8">
        <f t="shared" si="9"/>
        <v>8279</v>
      </c>
      <c r="AI28" s="6">
        <f t="shared" si="12"/>
        <v>5914</v>
      </c>
      <c r="AJ28" s="8">
        <v>0</v>
      </c>
      <c r="AK28" s="8">
        <v>0</v>
      </c>
      <c r="AL28" s="8">
        <v>0</v>
      </c>
      <c r="AM28" s="6">
        <v>0</v>
      </c>
      <c r="AN28" s="8">
        <v>0</v>
      </c>
      <c r="AO28" s="8">
        <v>0</v>
      </c>
      <c r="AP28" s="8">
        <v>0</v>
      </c>
      <c r="AQ28" s="11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60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f t="shared" si="13"/>
        <v>14253</v>
      </c>
      <c r="BI28" s="8">
        <f t="shared" si="0"/>
        <v>59624</v>
      </c>
      <c r="BJ28" s="13"/>
    </row>
    <row r="29" spans="1:62" s="9" customFormat="1" ht="15.75">
      <c r="A29" s="6">
        <v>26</v>
      </c>
      <c r="B29" s="32">
        <v>11258</v>
      </c>
      <c r="C29" s="3" t="s">
        <v>66</v>
      </c>
      <c r="D29" s="3" t="s">
        <v>67</v>
      </c>
      <c r="E29" s="7">
        <v>8</v>
      </c>
      <c r="F29" s="7">
        <v>1</v>
      </c>
      <c r="G29" s="7">
        <v>1</v>
      </c>
      <c r="H29" s="6">
        <v>31</v>
      </c>
      <c r="I29" s="3">
        <v>74300</v>
      </c>
      <c r="J29" s="6">
        <v>0</v>
      </c>
      <c r="K29" s="6">
        <f t="shared" si="1"/>
        <v>20804</v>
      </c>
      <c r="L29" s="8">
        <v>1800</v>
      </c>
      <c r="M29" s="6">
        <f t="shared" si="2"/>
        <v>504</v>
      </c>
      <c r="N29" s="6">
        <f>INT((I29)*0.09+0.5)</f>
        <v>6687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8">
        <f t="shared" si="3"/>
        <v>104095</v>
      </c>
      <c r="AD29" s="8">
        <v>5000</v>
      </c>
      <c r="AE29" s="8">
        <v>0</v>
      </c>
      <c r="AF29" s="11">
        <v>0</v>
      </c>
      <c r="AG29" s="11">
        <v>0</v>
      </c>
      <c r="AH29" s="8">
        <f t="shared" si="9"/>
        <v>0</v>
      </c>
      <c r="AI29" s="8">
        <f>O29</f>
        <v>0</v>
      </c>
      <c r="AJ29" s="8">
        <v>0</v>
      </c>
      <c r="AK29" s="8">
        <v>0</v>
      </c>
      <c r="AL29" s="8">
        <v>0</v>
      </c>
      <c r="AM29" s="6">
        <v>0</v>
      </c>
      <c r="AN29" s="8">
        <v>0</v>
      </c>
      <c r="AO29" s="8">
        <v>0</v>
      </c>
      <c r="AP29" s="8">
        <v>0</v>
      </c>
      <c r="AQ29" s="11">
        <v>10000</v>
      </c>
      <c r="AR29" s="8">
        <v>0</v>
      </c>
      <c r="AS29" s="8">
        <v>0</v>
      </c>
      <c r="AT29" s="8">
        <v>0</v>
      </c>
      <c r="AU29" s="11">
        <f>P29</f>
        <v>0</v>
      </c>
      <c r="AV29" s="8">
        <v>0</v>
      </c>
      <c r="AW29" s="8">
        <v>0</v>
      </c>
      <c r="AX29" s="8">
        <v>0</v>
      </c>
      <c r="AY29" s="8">
        <v>0</v>
      </c>
      <c r="AZ29" s="8">
        <v>60</v>
      </c>
      <c r="BA29" s="8">
        <f aca="true" t="shared" si="14" ref="BA29:BA40">Z29</f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f t="shared" si="8"/>
        <v>15060</v>
      </c>
      <c r="BI29" s="8">
        <f t="shared" si="0"/>
        <v>89035</v>
      </c>
      <c r="BJ29" s="13"/>
    </row>
    <row r="30" spans="1:62" s="9" customFormat="1" ht="15.75">
      <c r="A30" s="6">
        <v>27</v>
      </c>
      <c r="B30" s="32">
        <v>11810</v>
      </c>
      <c r="C30" s="3" t="s">
        <v>68</v>
      </c>
      <c r="D30" s="3" t="s">
        <v>69</v>
      </c>
      <c r="E30" s="7">
        <v>8</v>
      </c>
      <c r="F30" s="7">
        <v>1</v>
      </c>
      <c r="G30" s="7">
        <v>1</v>
      </c>
      <c r="H30" s="6">
        <v>31</v>
      </c>
      <c r="I30" s="3">
        <v>74300</v>
      </c>
      <c r="J30" s="6">
        <v>0</v>
      </c>
      <c r="K30" s="6">
        <f t="shared" si="1"/>
        <v>20804</v>
      </c>
      <c r="L30" s="8">
        <v>1800</v>
      </c>
      <c r="M30" s="6">
        <f t="shared" si="2"/>
        <v>504</v>
      </c>
      <c r="N30" s="6">
        <f>INT((I30)*0.09+0.5)</f>
        <v>6687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8">
        <f t="shared" si="3"/>
        <v>104095</v>
      </c>
      <c r="AD30" s="8">
        <v>8000</v>
      </c>
      <c r="AE30" s="8">
        <v>0</v>
      </c>
      <c r="AF30" s="11">
        <v>0</v>
      </c>
      <c r="AG30" s="11">
        <v>0</v>
      </c>
      <c r="AH30" s="8">
        <f t="shared" si="9"/>
        <v>0</v>
      </c>
      <c r="AI30" s="8">
        <f>O30</f>
        <v>0</v>
      </c>
      <c r="AJ30" s="8">
        <v>0</v>
      </c>
      <c r="AK30" s="8">
        <v>0</v>
      </c>
      <c r="AL30" s="8">
        <v>0</v>
      </c>
      <c r="AM30" s="6">
        <v>0</v>
      </c>
      <c r="AN30" s="8">
        <v>0</v>
      </c>
      <c r="AO30" s="8">
        <v>0</v>
      </c>
      <c r="AP30" s="8">
        <v>0</v>
      </c>
      <c r="AQ30" s="11">
        <v>15000</v>
      </c>
      <c r="AR30" s="8">
        <v>0</v>
      </c>
      <c r="AS30" s="8">
        <v>0</v>
      </c>
      <c r="AT30" s="8">
        <v>0</v>
      </c>
      <c r="AU30" s="11">
        <f>P30</f>
        <v>0</v>
      </c>
      <c r="AV30" s="8">
        <v>0</v>
      </c>
      <c r="AW30" s="8">
        <v>0</v>
      </c>
      <c r="AX30" s="8">
        <v>0</v>
      </c>
      <c r="AY30" s="8">
        <v>0</v>
      </c>
      <c r="AZ30" s="8">
        <v>60</v>
      </c>
      <c r="BA30" s="8">
        <f t="shared" si="14"/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f t="shared" si="8"/>
        <v>23060</v>
      </c>
      <c r="BI30" s="8">
        <f t="shared" si="0"/>
        <v>81035</v>
      </c>
      <c r="BJ30" s="13"/>
    </row>
    <row r="31" spans="1:62" s="9" customFormat="1" ht="15.75">
      <c r="A31" s="6">
        <v>28</v>
      </c>
      <c r="B31" s="32">
        <v>51934</v>
      </c>
      <c r="C31" s="3" t="s">
        <v>70</v>
      </c>
      <c r="D31" s="3" t="s">
        <v>71</v>
      </c>
      <c r="E31" s="7">
        <v>7</v>
      </c>
      <c r="F31" s="7">
        <v>1</v>
      </c>
      <c r="G31" s="7">
        <v>1</v>
      </c>
      <c r="H31" s="6">
        <v>31</v>
      </c>
      <c r="I31" s="3">
        <v>64100</v>
      </c>
      <c r="J31" s="6">
        <v>0</v>
      </c>
      <c r="K31" s="6">
        <f t="shared" si="1"/>
        <v>17948</v>
      </c>
      <c r="L31" s="8">
        <v>1800</v>
      </c>
      <c r="M31" s="6">
        <f t="shared" si="2"/>
        <v>504</v>
      </c>
      <c r="N31" s="6">
        <v>0</v>
      </c>
      <c r="O31" s="6">
        <f aca="true" t="shared" si="15" ref="O31:O46">INT((I31+K31)*0.14+0.5)</f>
        <v>11487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8">
        <f t="shared" si="3"/>
        <v>95839</v>
      </c>
      <c r="AD31" s="8">
        <v>4500</v>
      </c>
      <c r="AE31" s="8">
        <v>0</v>
      </c>
      <c r="AF31" s="11">
        <v>0</v>
      </c>
      <c r="AG31" s="11">
        <v>464</v>
      </c>
      <c r="AH31" s="8">
        <f t="shared" si="9"/>
        <v>11487</v>
      </c>
      <c r="AI31" s="6">
        <f>INT((I31+K31)*0.1+0.5)</f>
        <v>8205</v>
      </c>
      <c r="AJ31" s="8">
        <v>0</v>
      </c>
      <c r="AK31" s="8">
        <v>0</v>
      </c>
      <c r="AL31" s="8">
        <v>0</v>
      </c>
      <c r="AM31" s="6">
        <v>0</v>
      </c>
      <c r="AN31" s="8">
        <v>0</v>
      </c>
      <c r="AO31" s="8">
        <v>0</v>
      </c>
      <c r="AP31" s="8">
        <v>0</v>
      </c>
      <c r="AQ31" s="11">
        <v>0</v>
      </c>
      <c r="AR31" s="8">
        <v>0</v>
      </c>
      <c r="AS31" s="8">
        <v>0</v>
      </c>
      <c r="AT31" s="8">
        <v>0</v>
      </c>
      <c r="AU31" s="11">
        <f>P31</f>
        <v>0</v>
      </c>
      <c r="AV31" s="8">
        <v>0</v>
      </c>
      <c r="AW31" s="8">
        <v>0</v>
      </c>
      <c r="AX31" s="8">
        <v>0</v>
      </c>
      <c r="AY31" s="8">
        <v>0</v>
      </c>
      <c r="AZ31" s="8">
        <v>60</v>
      </c>
      <c r="BA31" s="8">
        <f t="shared" si="14"/>
        <v>0</v>
      </c>
      <c r="BB31" s="8">
        <v>0</v>
      </c>
      <c r="BC31" s="8">
        <v>560</v>
      </c>
      <c r="BD31" s="8">
        <v>0</v>
      </c>
      <c r="BE31" s="8">
        <v>0</v>
      </c>
      <c r="BF31" s="8">
        <v>0</v>
      </c>
      <c r="BG31" s="8">
        <v>0</v>
      </c>
      <c r="BH31" s="8">
        <f t="shared" si="8"/>
        <v>25276</v>
      </c>
      <c r="BI31" s="8">
        <f t="shared" si="0"/>
        <v>70563</v>
      </c>
      <c r="BJ31" s="13"/>
    </row>
    <row r="32" spans="1:62" s="9" customFormat="1" ht="15.75">
      <c r="A32" s="6">
        <v>29</v>
      </c>
      <c r="B32" s="32">
        <v>48346</v>
      </c>
      <c r="C32" s="3" t="s">
        <v>72</v>
      </c>
      <c r="D32" s="3" t="s">
        <v>102</v>
      </c>
      <c r="E32" s="7">
        <v>7</v>
      </c>
      <c r="F32" s="7">
        <v>1</v>
      </c>
      <c r="G32" s="7">
        <v>1</v>
      </c>
      <c r="H32" s="6">
        <v>31</v>
      </c>
      <c r="I32" s="3">
        <v>58600</v>
      </c>
      <c r="J32" s="6">
        <v>0</v>
      </c>
      <c r="K32" s="6">
        <f t="shared" si="1"/>
        <v>16408</v>
      </c>
      <c r="L32" s="8">
        <v>1800</v>
      </c>
      <c r="M32" s="6">
        <f t="shared" si="2"/>
        <v>504</v>
      </c>
      <c r="N32" s="6">
        <f>INT((I32)*0.09+0.5)</f>
        <v>5274</v>
      </c>
      <c r="O32" s="6">
        <f t="shared" si="15"/>
        <v>10501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8">
        <f t="shared" si="3"/>
        <v>93087</v>
      </c>
      <c r="AD32" s="8">
        <v>3500</v>
      </c>
      <c r="AE32" s="8">
        <v>0</v>
      </c>
      <c r="AF32" s="11">
        <v>0</v>
      </c>
      <c r="AG32" s="11">
        <v>0</v>
      </c>
      <c r="AH32" s="8">
        <f t="shared" si="9"/>
        <v>10501</v>
      </c>
      <c r="AI32" s="6">
        <f>INT((I32+K32)*0.1+0.5)</f>
        <v>7501</v>
      </c>
      <c r="AJ32" s="8">
        <v>0</v>
      </c>
      <c r="AK32" s="8">
        <v>0</v>
      </c>
      <c r="AL32" s="8">
        <v>0</v>
      </c>
      <c r="AM32" s="6">
        <v>0</v>
      </c>
      <c r="AN32" s="8">
        <v>0</v>
      </c>
      <c r="AO32" s="8">
        <v>0</v>
      </c>
      <c r="AP32" s="8">
        <v>0</v>
      </c>
      <c r="AQ32" s="11">
        <v>0</v>
      </c>
      <c r="AR32" s="8">
        <v>0</v>
      </c>
      <c r="AS32" s="8">
        <v>0</v>
      </c>
      <c r="AT32" s="8">
        <v>0</v>
      </c>
      <c r="AU32" s="11">
        <f>P32</f>
        <v>0</v>
      </c>
      <c r="AV32" s="8">
        <v>0</v>
      </c>
      <c r="AW32" s="8">
        <v>0</v>
      </c>
      <c r="AX32" s="8">
        <v>0</v>
      </c>
      <c r="AY32" s="8">
        <v>0</v>
      </c>
      <c r="AZ32" s="8">
        <v>60</v>
      </c>
      <c r="BA32" s="8">
        <f t="shared" si="14"/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f t="shared" si="8"/>
        <v>21562</v>
      </c>
      <c r="BI32" s="8">
        <f t="shared" si="0"/>
        <v>71525</v>
      </c>
      <c r="BJ32" s="13"/>
    </row>
    <row r="33" spans="1:62" s="9" customFormat="1" ht="15.75">
      <c r="A33" s="6">
        <v>30</v>
      </c>
      <c r="B33" s="32">
        <v>76012</v>
      </c>
      <c r="C33" s="3" t="s">
        <v>124</v>
      </c>
      <c r="D33" s="3" t="s">
        <v>106</v>
      </c>
      <c r="E33" s="7">
        <v>6</v>
      </c>
      <c r="F33" s="7">
        <v>1</v>
      </c>
      <c r="G33" s="7">
        <v>1</v>
      </c>
      <c r="H33" s="6">
        <v>31</v>
      </c>
      <c r="I33" s="3">
        <v>37600</v>
      </c>
      <c r="J33" s="6">
        <v>0</v>
      </c>
      <c r="K33" s="6">
        <f t="shared" si="1"/>
        <v>10528</v>
      </c>
      <c r="L33" s="8">
        <v>1800</v>
      </c>
      <c r="M33" s="6">
        <f t="shared" si="2"/>
        <v>504</v>
      </c>
      <c r="N33" s="6">
        <v>0</v>
      </c>
      <c r="O33" s="6">
        <f t="shared" si="15"/>
        <v>6738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8">
        <f t="shared" si="3"/>
        <v>57170</v>
      </c>
      <c r="AD33" s="8">
        <v>0</v>
      </c>
      <c r="AE33" s="8">
        <v>0</v>
      </c>
      <c r="AF33" s="11">
        <v>0</v>
      </c>
      <c r="AG33" s="11">
        <f>544+7234</f>
        <v>7778</v>
      </c>
      <c r="AH33" s="8">
        <f t="shared" si="9"/>
        <v>6738</v>
      </c>
      <c r="AI33" s="6">
        <f>INT((I33+K33)*0.1+0.5)</f>
        <v>4813</v>
      </c>
      <c r="AJ33" s="8">
        <v>0</v>
      </c>
      <c r="AK33" s="8">
        <v>0</v>
      </c>
      <c r="AL33" s="8">
        <v>0</v>
      </c>
      <c r="AM33" s="6">
        <v>0</v>
      </c>
      <c r="AN33" s="8">
        <v>0</v>
      </c>
      <c r="AO33" s="8">
        <v>0</v>
      </c>
      <c r="AP33" s="8">
        <v>0</v>
      </c>
      <c r="AQ33" s="11">
        <v>0</v>
      </c>
      <c r="AR33" s="8">
        <v>0</v>
      </c>
      <c r="AS33" s="8">
        <v>0</v>
      </c>
      <c r="AT33" s="8">
        <v>0</v>
      </c>
      <c r="AU33" s="11">
        <v>0</v>
      </c>
      <c r="AV33" s="8">
        <v>0</v>
      </c>
      <c r="AW33" s="8">
        <v>0</v>
      </c>
      <c r="AX33" s="8">
        <v>0</v>
      </c>
      <c r="AY33" s="8"/>
      <c r="AZ33" s="8">
        <v>60</v>
      </c>
      <c r="BA33" s="8">
        <f t="shared" si="14"/>
        <v>0</v>
      </c>
      <c r="BB33" s="8">
        <v>0</v>
      </c>
      <c r="BC33" s="8">
        <v>370</v>
      </c>
      <c r="BD33" s="8">
        <v>0</v>
      </c>
      <c r="BE33" s="8">
        <v>0</v>
      </c>
      <c r="BF33" s="8">
        <v>0</v>
      </c>
      <c r="BG33" s="8">
        <v>0</v>
      </c>
      <c r="BH33" s="8">
        <f>SUM(AD33:BG33)</f>
        <v>19759</v>
      </c>
      <c r="BI33" s="8">
        <f t="shared" si="0"/>
        <v>37411</v>
      </c>
      <c r="BJ33" s="13"/>
    </row>
    <row r="34" spans="1:62" s="9" customFormat="1" ht="17.25" customHeight="1">
      <c r="A34" s="6">
        <v>31</v>
      </c>
      <c r="B34" s="32">
        <v>11642</v>
      </c>
      <c r="C34" s="3" t="s">
        <v>109</v>
      </c>
      <c r="D34" s="3" t="s">
        <v>113</v>
      </c>
      <c r="E34" s="7">
        <v>7</v>
      </c>
      <c r="F34" s="7">
        <v>1</v>
      </c>
      <c r="G34" s="7">
        <v>1</v>
      </c>
      <c r="H34" s="6">
        <v>31</v>
      </c>
      <c r="I34" s="3">
        <v>64100</v>
      </c>
      <c r="J34" s="6">
        <v>0</v>
      </c>
      <c r="K34" s="6">
        <f t="shared" si="1"/>
        <v>17948</v>
      </c>
      <c r="L34" s="8">
        <v>1800</v>
      </c>
      <c r="M34" s="6">
        <f t="shared" si="2"/>
        <v>504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8">
        <f t="shared" si="3"/>
        <v>84352</v>
      </c>
      <c r="AD34" s="8">
        <v>4500</v>
      </c>
      <c r="AE34" s="8">
        <v>0</v>
      </c>
      <c r="AF34" s="11">
        <v>0</v>
      </c>
      <c r="AG34" s="11">
        <v>792</v>
      </c>
      <c r="AH34" s="8">
        <f t="shared" si="9"/>
        <v>0</v>
      </c>
      <c r="AI34" s="8">
        <f>O34</f>
        <v>0</v>
      </c>
      <c r="AJ34" s="8">
        <v>0</v>
      </c>
      <c r="AK34" s="8">
        <v>0</v>
      </c>
      <c r="AL34" s="8">
        <v>0</v>
      </c>
      <c r="AM34" s="6">
        <v>0</v>
      </c>
      <c r="AN34" s="8">
        <v>0</v>
      </c>
      <c r="AO34" s="8">
        <v>0</v>
      </c>
      <c r="AP34" s="8">
        <v>0</v>
      </c>
      <c r="AQ34" s="11">
        <v>20000</v>
      </c>
      <c r="AR34" s="8">
        <v>0</v>
      </c>
      <c r="AS34" s="21" t="s">
        <v>115</v>
      </c>
      <c r="AT34" s="8">
        <v>0</v>
      </c>
      <c r="AU34" s="11">
        <f aca="true" t="shared" si="16" ref="AU34:AU40">P34</f>
        <v>0</v>
      </c>
      <c r="AV34" s="8">
        <v>0</v>
      </c>
      <c r="AW34" s="8">
        <v>0</v>
      </c>
      <c r="AX34" s="8">
        <v>0</v>
      </c>
      <c r="AY34" s="8">
        <v>0</v>
      </c>
      <c r="AZ34" s="8">
        <v>60</v>
      </c>
      <c r="BA34" s="8">
        <f t="shared" si="14"/>
        <v>0</v>
      </c>
      <c r="BB34" s="8">
        <v>0</v>
      </c>
      <c r="BC34" s="8">
        <v>560</v>
      </c>
      <c r="BD34" s="8">
        <v>0</v>
      </c>
      <c r="BE34" s="8">
        <v>0</v>
      </c>
      <c r="BF34" s="8">
        <v>0</v>
      </c>
      <c r="BG34" s="8">
        <v>0</v>
      </c>
      <c r="BH34" s="8">
        <f t="shared" si="8"/>
        <v>25912</v>
      </c>
      <c r="BI34" s="8">
        <f t="shared" si="0"/>
        <v>58440</v>
      </c>
      <c r="BJ34" s="13"/>
    </row>
    <row r="35" spans="1:62" s="9" customFormat="1" ht="15.75">
      <c r="A35" s="6">
        <v>32</v>
      </c>
      <c r="B35" s="32">
        <v>46233</v>
      </c>
      <c r="C35" s="3" t="s">
        <v>75</v>
      </c>
      <c r="D35" s="6" t="s">
        <v>74</v>
      </c>
      <c r="E35" s="7">
        <v>6</v>
      </c>
      <c r="F35" s="7">
        <v>1</v>
      </c>
      <c r="G35" s="7">
        <v>1</v>
      </c>
      <c r="H35" s="6">
        <v>31</v>
      </c>
      <c r="I35" s="3">
        <v>50500</v>
      </c>
      <c r="J35" s="6">
        <v>0</v>
      </c>
      <c r="K35" s="6">
        <f t="shared" si="1"/>
        <v>14140</v>
      </c>
      <c r="L35" s="8">
        <v>1800</v>
      </c>
      <c r="M35" s="6">
        <f t="shared" si="2"/>
        <v>504</v>
      </c>
      <c r="N35" s="6">
        <f aca="true" t="shared" si="17" ref="N35:N43">INT((I35)*0.09+0.5)</f>
        <v>4545</v>
      </c>
      <c r="O35" s="6">
        <f t="shared" si="15"/>
        <v>9050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8">
        <f t="shared" si="3"/>
        <v>80539</v>
      </c>
      <c r="AD35" s="8">
        <v>0</v>
      </c>
      <c r="AE35" s="8">
        <v>0</v>
      </c>
      <c r="AF35" s="11">
        <v>0</v>
      </c>
      <c r="AG35" s="11">
        <v>0</v>
      </c>
      <c r="AH35" s="8">
        <f t="shared" si="9"/>
        <v>9050</v>
      </c>
      <c r="AI35" s="6">
        <f aca="true" t="shared" si="18" ref="AI35:AI46">INT((I35+K35)*0.1+0.5)</f>
        <v>6464</v>
      </c>
      <c r="AJ35" s="8">
        <v>0</v>
      </c>
      <c r="AK35" s="8">
        <v>0</v>
      </c>
      <c r="AL35" s="8">
        <v>0</v>
      </c>
      <c r="AM35" s="6">
        <v>0</v>
      </c>
      <c r="AN35" s="8">
        <v>0</v>
      </c>
      <c r="AO35" s="8">
        <v>0</v>
      </c>
      <c r="AP35" s="8">
        <v>0</v>
      </c>
      <c r="AQ35" s="11">
        <v>0</v>
      </c>
      <c r="AR35" s="8">
        <v>0</v>
      </c>
      <c r="AS35" s="8">
        <v>0</v>
      </c>
      <c r="AT35" s="8">
        <v>0</v>
      </c>
      <c r="AU35" s="11">
        <f t="shared" si="16"/>
        <v>0</v>
      </c>
      <c r="AV35" s="8">
        <v>0</v>
      </c>
      <c r="AW35" s="8">
        <v>0</v>
      </c>
      <c r="AX35" s="8">
        <v>0</v>
      </c>
      <c r="AY35" s="8">
        <v>0</v>
      </c>
      <c r="AZ35" s="8">
        <v>60</v>
      </c>
      <c r="BA35" s="8">
        <f t="shared" si="14"/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f t="shared" si="8"/>
        <v>15574</v>
      </c>
      <c r="BI35" s="8">
        <f t="shared" si="0"/>
        <v>64965</v>
      </c>
      <c r="BJ35" s="13"/>
    </row>
    <row r="36" spans="1:62" s="9" customFormat="1" ht="15.75">
      <c r="A36" s="6">
        <v>33</v>
      </c>
      <c r="B36" s="47">
        <v>72450</v>
      </c>
      <c r="C36" s="45" t="s">
        <v>76</v>
      </c>
      <c r="D36" s="45" t="s">
        <v>73</v>
      </c>
      <c r="E36" s="46">
        <v>6</v>
      </c>
      <c r="F36" s="46">
        <v>1</v>
      </c>
      <c r="G36" s="46">
        <v>1</v>
      </c>
      <c r="H36" s="6">
        <v>31</v>
      </c>
      <c r="I36" s="3">
        <v>39900</v>
      </c>
      <c r="J36" s="6">
        <v>0</v>
      </c>
      <c r="K36" s="6">
        <f t="shared" si="1"/>
        <v>11172</v>
      </c>
      <c r="L36" s="8">
        <v>1800</v>
      </c>
      <c r="M36" s="6">
        <f t="shared" si="2"/>
        <v>504</v>
      </c>
      <c r="N36" s="6">
        <f t="shared" si="17"/>
        <v>3591</v>
      </c>
      <c r="O36" s="6">
        <f t="shared" si="15"/>
        <v>7150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8">
        <f t="shared" si="3"/>
        <v>64117</v>
      </c>
      <c r="AD36" s="8">
        <v>0</v>
      </c>
      <c r="AE36" s="8">
        <v>0</v>
      </c>
      <c r="AF36" s="11">
        <v>0</v>
      </c>
      <c r="AG36" s="11">
        <v>0</v>
      </c>
      <c r="AH36" s="8">
        <f t="shared" si="9"/>
        <v>7150</v>
      </c>
      <c r="AI36" s="6">
        <f t="shared" si="18"/>
        <v>5107</v>
      </c>
      <c r="AJ36" s="8">
        <v>0</v>
      </c>
      <c r="AK36" s="8">
        <v>0</v>
      </c>
      <c r="AL36" s="8">
        <v>0</v>
      </c>
      <c r="AM36" s="6">
        <v>0</v>
      </c>
      <c r="AN36" s="8">
        <v>0</v>
      </c>
      <c r="AO36" s="8">
        <v>0</v>
      </c>
      <c r="AP36" s="8">
        <v>0</v>
      </c>
      <c r="AQ36" s="11">
        <v>0</v>
      </c>
      <c r="AR36" s="8">
        <v>0</v>
      </c>
      <c r="AS36" s="8">
        <v>0</v>
      </c>
      <c r="AT36" s="8">
        <v>0</v>
      </c>
      <c r="AU36" s="11">
        <f t="shared" si="16"/>
        <v>0</v>
      </c>
      <c r="AV36" s="8">
        <v>0</v>
      </c>
      <c r="AW36" s="8">
        <v>0</v>
      </c>
      <c r="AX36" s="8">
        <v>0</v>
      </c>
      <c r="AY36" s="8">
        <v>0</v>
      </c>
      <c r="AZ36" s="8">
        <v>60</v>
      </c>
      <c r="BA36" s="8">
        <f t="shared" si="14"/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f t="shared" si="8"/>
        <v>12317</v>
      </c>
      <c r="BI36" s="8">
        <f aca="true" t="shared" si="19" ref="BI36:BI67">SUM(AC36-BH36)</f>
        <v>51800</v>
      </c>
      <c r="BJ36" s="13"/>
    </row>
    <row r="37" spans="1:62" s="9" customFormat="1" ht="15.75">
      <c r="A37" s="6">
        <v>34</v>
      </c>
      <c r="B37" s="32">
        <v>72451</v>
      </c>
      <c r="C37" s="3" t="s">
        <v>77</v>
      </c>
      <c r="D37" s="3" t="s">
        <v>73</v>
      </c>
      <c r="E37" s="7">
        <v>6</v>
      </c>
      <c r="F37" s="7">
        <v>1</v>
      </c>
      <c r="G37" s="7">
        <v>1</v>
      </c>
      <c r="H37" s="6">
        <v>31</v>
      </c>
      <c r="I37" s="3">
        <v>39900</v>
      </c>
      <c r="J37" s="6">
        <v>0</v>
      </c>
      <c r="K37" s="6">
        <f t="shared" si="1"/>
        <v>11172</v>
      </c>
      <c r="L37" s="8">
        <v>1800</v>
      </c>
      <c r="M37" s="6">
        <f t="shared" si="2"/>
        <v>504</v>
      </c>
      <c r="N37" s="6">
        <f t="shared" si="17"/>
        <v>3591</v>
      </c>
      <c r="O37" s="6">
        <f t="shared" si="15"/>
        <v>7150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8">
        <f t="shared" si="3"/>
        <v>64117</v>
      </c>
      <c r="AD37" s="8">
        <v>0</v>
      </c>
      <c r="AE37" s="8">
        <v>0</v>
      </c>
      <c r="AF37" s="11">
        <v>0</v>
      </c>
      <c r="AG37" s="11">
        <v>0</v>
      </c>
      <c r="AH37" s="8">
        <f t="shared" si="9"/>
        <v>7150</v>
      </c>
      <c r="AI37" s="6">
        <f t="shared" si="18"/>
        <v>5107</v>
      </c>
      <c r="AJ37" s="8">
        <v>0</v>
      </c>
      <c r="AK37" s="8">
        <v>0</v>
      </c>
      <c r="AL37" s="8">
        <v>0</v>
      </c>
      <c r="AM37" s="6">
        <v>0</v>
      </c>
      <c r="AN37" s="8">
        <v>0</v>
      </c>
      <c r="AO37" s="8">
        <v>0</v>
      </c>
      <c r="AP37" s="8">
        <v>0</v>
      </c>
      <c r="AQ37" s="11">
        <v>0</v>
      </c>
      <c r="AR37" s="8">
        <v>0</v>
      </c>
      <c r="AS37" s="8">
        <v>0</v>
      </c>
      <c r="AT37" s="8">
        <v>0</v>
      </c>
      <c r="AU37" s="11">
        <f t="shared" si="16"/>
        <v>0</v>
      </c>
      <c r="AV37" s="8">
        <v>0</v>
      </c>
      <c r="AW37" s="8">
        <v>0</v>
      </c>
      <c r="AX37" s="8">
        <v>0</v>
      </c>
      <c r="AY37" s="8">
        <v>0</v>
      </c>
      <c r="AZ37" s="8">
        <v>60</v>
      </c>
      <c r="BA37" s="8">
        <f t="shared" si="14"/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f t="shared" si="8"/>
        <v>12317</v>
      </c>
      <c r="BI37" s="8">
        <f t="shared" si="19"/>
        <v>51800</v>
      </c>
      <c r="BJ37" s="13"/>
    </row>
    <row r="38" spans="1:62" s="9" customFormat="1" ht="15.75">
      <c r="A38" s="6">
        <v>35</v>
      </c>
      <c r="B38" s="47">
        <v>72452</v>
      </c>
      <c r="C38" s="45" t="s">
        <v>78</v>
      </c>
      <c r="D38" s="45" t="s">
        <v>73</v>
      </c>
      <c r="E38" s="46">
        <v>6</v>
      </c>
      <c r="F38" s="46">
        <v>1</v>
      </c>
      <c r="G38" s="46">
        <v>1</v>
      </c>
      <c r="H38" s="6">
        <v>31</v>
      </c>
      <c r="I38" s="3">
        <v>39900</v>
      </c>
      <c r="J38" s="6">
        <v>0</v>
      </c>
      <c r="K38" s="6">
        <f t="shared" si="1"/>
        <v>11172</v>
      </c>
      <c r="L38" s="8">
        <v>1800</v>
      </c>
      <c r="M38" s="6">
        <f t="shared" si="2"/>
        <v>504</v>
      </c>
      <c r="N38" s="6">
        <f t="shared" si="17"/>
        <v>3591</v>
      </c>
      <c r="O38" s="6">
        <f t="shared" si="15"/>
        <v>7150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8">
        <f t="shared" si="3"/>
        <v>64117</v>
      </c>
      <c r="AD38" s="8">
        <v>0</v>
      </c>
      <c r="AE38" s="8">
        <v>0</v>
      </c>
      <c r="AF38" s="11">
        <v>0</v>
      </c>
      <c r="AG38" s="11">
        <v>0</v>
      </c>
      <c r="AH38" s="8">
        <f t="shared" si="9"/>
        <v>7150</v>
      </c>
      <c r="AI38" s="6">
        <f t="shared" si="18"/>
        <v>5107</v>
      </c>
      <c r="AJ38" s="8">
        <v>0</v>
      </c>
      <c r="AK38" s="8">
        <v>0</v>
      </c>
      <c r="AL38" s="8">
        <v>0</v>
      </c>
      <c r="AM38" s="6">
        <v>0</v>
      </c>
      <c r="AN38" s="8">
        <v>0</v>
      </c>
      <c r="AO38" s="8">
        <v>0</v>
      </c>
      <c r="AP38" s="8">
        <v>0</v>
      </c>
      <c r="AQ38" s="11">
        <v>0</v>
      </c>
      <c r="AR38" s="8">
        <v>0</v>
      </c>
      <c r="AS38" s="8">
        <v>0</v>
      </c>
      <c r="AT38" s="8">
        <v>0</v>
      </c>
      <c r="AU38" s="11">
        <f t="shared" si="16"/>
        <v>0</v>
      </c>
      <c r="AV38" s="8">
        <v>0</v>
      </c>
      <c r="AW38" s="8">
        <v>0</v>
      </c>
      <c r="AX38" s="8">
        <v>0</v>
      </c>
      <c r="AY38" s="8">
        <v>0</v>
      </c>
      <c r="AZ38" s="8">
        <v>60</v>
      </c>
      <c r="BA38" s="8">
        <f t="shared" si="14"/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f t="shared" si="8"/>
        <v>12317</v>
      </c>
      <c r="BI38" s="8">
        <f t="shared" si="19"/>
        <v>51800</v>
      </c>
      <c r="BJ38" s="13"/>
    </row>
    <row r="39" spans="1:62" s="9" customFormat="1" ht="15.75">
      <c r="A39" s="6">
        <v>36</v>
      </c>
      <c r="B39" s="32">
        <v>72455</v>
      </c>
      <c r="C39" s="3" t="s">
        <v>79</v>
      </c>
      <c r="D39" s="3" t="s">
        <v>73</v>
      </c>
      <c r="E39" s="7">
        <v>6</v>
      </c>
      <c r="F39" s="7">
        <v>1</v>
      </c>
      <c r="G39" s="7">
        <v>1</v>
      </c>
      <c r="H39" s="6">
        <v>31</v>
      </c>
      <c r="I39" s="3">
        <v>39900</v>
      </c>
      <c r="J39" s="6">
        <v>0</v>
      </c>
      <c r="K39" s="6">
        <f t="shared" si="1"/>
        <v>11172</v>
      </c>
      <c r="L39" s="8">
        <v>1800</v>
      </c>
      <c r="M39" s="6">
        <f t="shared" si="2"/>
        <v>504</v>
      </c>
      <c r="N39" s="6">
        <f t="shared" si="17"/>
        <v>3591</v>
      </c>
      <c r="O39" s="6">
        <f t="shared" si="15"/>
        <v>7150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8">
        <f t="shared" si="3"/>
        <v>64117</v>
      </c>
      <c r="AD39" s="8">
        <v>0</v>
      </c>
      <c r="AE39" s="8">
        <v>0</v>
      </c>
      <c r="AF39" s="11">
        <v>0</v>
      </c>
      <c r="AG39" s="11">
        <v>0</v>
      </c>
      <c r="AH39" s="8">
        <f t="shared" si="9"/>
        <v>7150</v>
      </c>
      <c r="AI39" s="6">
        <f t="shared" si="18"/>
        <v>5107</v>
      </c>
      <c r="AJ39" s="8">
        <v>0</v>
      </c>
      <c r="AK39" s="8">
        <v>0</v>
      </c>
      <c r="AL39" s="8">
        <v>0</v>
      </c>
      <c r="AM39" s="6">
        <v>0</v>
      </c>
      <c r="AN39" s="8">
        <v>0</v>
      </c>
      <c r="AO39" s="8">
        <v>0</v>
      </c>
      <c r="AP39" s="8">
        <v>0</v>
      </c>
      <c r="AQ39" s="11">
        <v>0</v>
      </c>
      <c r="AR39" s="8">
        <v>0</v>
      </c>
      <c r="AS39" s="8">
        <v>0</v>
      </c>
      <c r="AT39" s="8">
        <v>0</v>
      </c>
      <c r="AU39" s="11">
        <f t="shared" si="16"/>
        <v>0</v>
      </c>
      <c r="AV39" s="8">
        <v>0</v>
      </c>
      <c r="AW39" s="8">
        <v>0</v>
      </c>
      <c r="AX39" s="8">
        <v>0</v>
      </c>
      <c r="AY39" s="8">
        <v>0</v>
      </c>
      <c r="AZ39" s="8">
        <v>60</v>
      </c>
      <c r="BA39" s="8">
        <f t="shared" si="14"/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f t="shared" si="8"/>
        <v>12317</v>
      </c>
      <c r="BI39" s="8">
        <f t="shared" si="19"/>
        <v>51800</v>
      </c>
      <c r="BJ39" s="13"/>
    </row>
    <row r="40" spans="1:62" s="9" customFormat="1" ht="15.75">
      <c r="A40" s="6">
        <v>37</v>
      </c>
      <c r="B40" s="32">
        <v>72453</v>
      </c>
      <c r="C40" s="3" t="s">
        <v>80</v>
      </c>
      <c r="D40" s="3" t="s">
        <v>73</v>
      </c>
      <c r="E40" s="7">
        <v>6</v>
      </c>
      <c r="F40" s="7">
        <v>1</v>
      </c>
      <c r="G40" s="7">
        <v>1</v>
      </c>
      <c r="H40" s="6">
        <v>31</v>
      </c>
      <c r="I40" s="3">
        <v>39900</v>
      </c>
      <c r="J40" s="6">
        <v>0</v>
      </c>
      <c r="K40" s="6">
        <f t="shared" si="1"/>
        <v>11172</v>
      </c>
      <c r="L40" s="8">
        <v>1800</v>
      </c>
      <c r="M40" s="6">
        <f t="shared" si="2"/>
        <v>504</v>
      </c>
      <c r="N40" s="6">
        <f t="shared" si="17"/>
        <v>3591</v>
      </c>
      <c r="O40" s="6">
        <f t="shared" si="15"/>
        <v>7150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8">
        <f t="shared" si="3"/>
        <v>64117</v>
      </c>
      <c r="AD40" s="8">
        <v>0</v>
      </c>
      <c r="AE40" s="8">
        <v>0</v>
      </c>
      <c r="AF40" s="11">
        <v>0</v>
      </c>
      <c r="AG40" s="11">
        <v>0</v>
      </c>
      <c r="AH40" s="8">
        <f t="shared" si="9"/>
        <v>7150</v>
      </c>
      <c r="AI40" s="6">
        <f t="shared" si="18"/>
        <v>5107</v>
      </c>
      <c r="AJ40" s="8">
        <v>0</v>
      </c>
      <c r="AK40" s="8">
        <v>0</v>
      </c>
      <c r="AL40" s="8">
        <v>0</v>
      </c>
      <c r="AM40" s="6">
        <v>0</v>
      </c>
      <c r="AN40" s="8">
        <v>0</v>
      </c>
      <c r="AO40" s="8">
        <v>0</v>
      </c>
      <c r="AP40" s="8">
        <v>0</v>
      </c>
      <c r="AQ40" s="11">
        <v>0</v>
      </c>
      <c r="AR40" s="8">
        <v>0</v>
      </c>
      <c r="AS40" s="8">
        <v>0</v>
      </c>
      <c r="AT40" s="8">
        <v>0</v>
      </c>
      <c r="AU40" s="11">
        <f t="shared" si="16"/>
        <v>0</v>
      </c>
      <c r="AV40" s="8">
        <v>0</v>
      </c>
      <c r="AW40" s="8">
        <v>0</v>
      </c>
      <c r="AX40" s="8">
        <v>0</v>
      </c>
      <c r="AY40" s="8">
        <v>0</v>
      </c>
      <c r="AZ40" s="8">
        <v>60</v>
      </c>
      <c r="BA40" s="8">
        <f t="shared" si="14"/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f t="shared" si="8"/>
        <v>12317</v>
      </c>
      <c r="BI40" s="8">
        <f t="shared" si="19"/>
        <v>51800</v>
      </c>
      <c r="BJ40" s="13"/>
    </row>
    <row r="41" spans="1:62" s="9" customFormat="1" ht="15.75">
      <c r="A41" s="6">
        <v>38</v>
      </c>
      <c r="B41" s="30">
        <v>78348</v>
      </c>
      <c r="C41" s="20" t="s">
        <v>129</v>
      </c>
      <c r="D41" s="20" t="s">
        <v>73</v>
      </c>
      <c r="E41" s="27">
        <v>6</v>
      </c>
      <c r="F41" s="27">
        <v>1</v>
      </c>
      <c r="G41" s="27">
        <v>1</v>
      </c>
      <c r="H41" s="6">
        <v>31</v>
      </c>
      <c r="I41" s="3">
        <v>37600</v>
      </c>
      <c r="J41" s="6">
        <v>0</v>
      </c>
      <c r="K41" s="6">
        <f t="shared" si="1"/>
        <v>10528</v>
      </c>
      <c r="L41" s="8">
        <v>1800</v>
      </c>
      <c r="M41" s="6">
        <f t="shared" si="2"/>
        <v>504</v>
      </c>
      <c r="N41" s="6">
        <f t="shared" si="17"/>
        <v>3384</v>
      </c>
      <c r="O41" s="6">
        <f t="shared" si="15"/>
        <v>6738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8">
        <f t="shared" si="3"/>
        <v>60554</v>
      </c>
      <c r="AD41" s="8">
        <v>0</v>
      </c>
      <c r="AE41" s="8">
        <v>0</v>
      </c>
      <c r="AF41" s="11">
        <v>0</v>
      </c>
      <c r="AG41" s="11">
        <v>0</v>
      </c>
      <c r="AH41" s="8">
        <f t="shared" si="9"/>
        <v>6738</v>
      </c>
      <c r="AI41" s="6">
        <f t="shared" si="18"/>
        <v>4813</v>
      </c>
      <c r="AJ41" s="8">
        <v>0</v>
      </c>
      <c r="AK41" s="8">
        <v>0</v>
      </c>
      <c r="AL41" s="8">
        <v>0</v>
      </c>
      <c r="AM41" s="6">
        <v>0</v>
      </c>
      <c r="AN41" s="8">
        <v>0</v>
      </c>
      <c r="AO41" s="8">
        <v>0</v>
      </c>
      <c r="AP41" s="8">
        <v>0</v>
      </c>
      <c r="AQ41" s="11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60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f t="shared" si="8"/>
        <v>11611</v>
      </c>
      <c r="BI41" s="8">
        <f t="shared" si="19"/>
        <v>48943</v>
      </c>
      <c r="BJ41" s="13"/>
    </row>
    <row r="42" spans="1:62" s="9" customFormat="1" ht="15.75">
      <c r="A42" s="6">
        <v>39</v>
      </c>
      <c r="B42" s="30">
        <v>78349</v>
      </c>
      <c r="C42" s="20" t="s">
        <v>130</v>
      </c>
      <c r="D42" s="20" t="s">
        <v>73</v>
      </c>
      <c r="E42" s="27">
        <v>6</v>
      </c>
      <c r="F42" s="27">
        <v>1</v>
      </c>
      <c r="G42" s="27">
        <v>1</v>
      </c>
      <c r="H42" s="6">
        <v>31</v>
      </c>
      <c r="I42" s="3">
        <v>37600</v>
      </c>
      <c r="J42" s="6">
        <v>0</v>
      </c>
      <c r="K42" s="6">
        <f t="shared" si="1"/>
        <v>10528</v>
      </c>
      <c r="L42" s="8">
        <v>1800</v>
      </c>
      <c r="M42" s="6">
        <f t="shared" si="2"/>
        <v>504</v>
      </c>
      <c r="N42" s="6">
        <v>3384</v>
      </c>
      <c r="O42" s="6">
        <f t="shared" si="15"/>
        <v>6738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8">
        <f t="shared" si="3"/>
        <v>60554</v>
      </c>
      <c r="AD42" s="8">
        <v>0</v>
      </c>
      <c r="AE42" s="8">
        <v>0</v>
      </c>
      <c r="AF42" s="11">
        <v>0</v>
      </c>
      <c r="AG42" s="11">
        <v>0</v>
      </c>
      <c r="AH42" s="8">
        <f t="shared" si="9"/>
        <v>6738</v>
      </c>
      <c r="AI42" s="6">
        <f t="shared" si="18"/>
        <v>4813</v>
      </c>
      <c r="AJ42" s="8">
        <v>0</v>
      </c>
      <c r="AK42" s="8">
        <v>0</v>
      </c>
      <c r="AL42" s="8">
        <v>0</v>
      </c>
      <c r="AM42" s="6">
        <v>0</v>
      </c>
      <c r="AN42" s="8">
        <v>0</v>
      </c>
      <c r="AO42" s="8">
        <v>0</v>
      </c>
      <c r="AP42" s="8">
        <v>0</v>
      </c>
      <c r="AQ42" s="11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60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f t="shared" si="8"/>
        <v>11611</v>
      </c>
      <c r="BI42" s="8">
        <f t="shared" si="19"/>
        <v>48943</v>
      </c>
      <c r="BJ42" s="13"/>
    </row>
    <row r="43" spans="1:62" s="9" customFormat="1" ht="15.75">
      <c r="A43" s="6">
        <v>40</v>
      </c>
      <c r="B43" s="32">
        <v>78351</v>
      </c>
      <c r="C43" s="3" t="s">
        <v>131</v>
      </c>
      <c r="D43" s="3" t="s">
        <v>73</v>
      </c>
      <c r="E43" s="7">
        <v>6</v>
      </c>
      <c r="F43" s="7">
        <v>1</v>
      </c>
      <c r="G43" s="7">
        <v>1</v>
      </c>
      <c r="H43" s="6">
        <v>31</v>
      </c>
      <c r="I43" s="3">
        <v>37600</v>
      </c>
      <c r="J43" s="6">
        <v>0</v>
      </c>
      <c r="K43" s="6">
        <f t="shared" si="1"/>
        <v>10528</v>
      </c>
      <c r="L43" s="8">
        <v>1800</v>
      </c>
      <c r="M43" s="6">
        <f t="shared" si="2"/>
        <v>504</v>
      </c>
      <c r="N43" s="6">
        <f t="shared" si="17"/>
        <v>3384</v>
      </c>
      <c r="O43" s="6">
        <f t="shared" si="15"/>
        <v>6738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8">
        <f t="shared" si="3"/>
        <v>60554</v>
      </c>
      <c r="AD43" s="8">
        <v>0</v>
      </c>
      <c r="AE43" s="8">
        <v>0</v>
      </c>
      <c r="AF43" s="11">
        <v>0</v>
      </c>
      <c r="AG43" s="11">
        <v>0</v>
      </c>
      <c r="AH43" s="8">
        <f t="shared" si="9"/>
        <v>6738</v>
      </c>
      <c r="AI43" s="6">
        <f t="shared" si="18"/>
        <v>4813</v>
      </c>
      <c r="AJ43" s="8">
        <v>0</v>
      </c>
      <c r="AK43" s="8">
        <v>0</v>
      </c>
      <c r="AL43" s="8">
        <v>0</v>
      </c>
      <c r="AM43" s="6">
        <v>0</v>
      </c>
      <c r="AN43" s="8">
        <v>0</v>
      </c>
      <c r="AO43" s="8">
        <v>0</v>
      </c>
      <c r="AP43" s="8">
        <v>0</v>
      </c>
      <c r="AQ43" s="11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60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f>SUM(AD43:BG43)</f>
        <v>11611</v>
      </c>
      <c r="BI43" s="8">
        <f t="shared" si="19"/>
        <v>48943</v>
      </c>
      <c r="BJ43" s="13"/>
    </row>
    <row r="44" spans="1:62" s="9" customFormat="1" ht="15.75">
      <c r="A44" s="6">
        <v>41</v>
      </c>
      <c r="B44" s="32">
        <v>78352</v>
      </c>
      <c r="C44" s="3" t="s">
        <v>132</v>
      </c>
      <c r="D44" s="3" t="s">
        <v>73</v>
      </c>
      <c r="E44" s="7">
        <v>6</v>
      </c>
      <c r="F44" s="7">
        <v>1</v>
      </c>
      <c r="G44" s="7">
        <v>1</v>
      </c>
      <c r="H44" s="6">
        <v>31</v>
      </c>
      <c r="I44" s="3">
        <v>37600</v>
      </c>
      <c r="J44" s="6">
        <v>0</v>
      </c>
      <c r="K44" s="6">
        <f t="shared" si="1"/>
        <v>10528</v>
      </c>
      <c r="L44" s="8">
        <v>1800</v>
      </c>
      <c r="M44" s="6">
        <f t="shared" si="2"/>
        <v>504</v>
      </c>
      <c r="N44" s="6">
        <v>0</v>
      </c>
      <c r="O44" s="6">
        <f t="shared" si="15"/>
        <v>6738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8">
        <f t="shared" si="3"/>
        <v>57170</v>
      </c>
      <c r="AD44" s="8">
        <v>0</v>
      </c>
      <c r="AE44" s="8">
        <v>0</v>
      </c>
      <c r="AF44" s="11">
        <v>0</v>
      </c>
      <c r="AG44" s="11">
        <v>270</v>
      </c>
      <c r="AH44" s="8">
        <f t="shared" si="9"/>
        <v>6738</v>
      </c>
      <c r="AI44" s="6">
        <f t="shared" si="18"/>
        <v>4813</v>
      </c>
      <c r="AJ44" s="8">
        <v>0</v>
      </c>
      <c r="AK44" s="8">
        <v>0</v>
      </c>
      <c r="AL44" s="8">
        <v>0</v>
      </c>
      <c r="AM44" s="6">
        <v>0</v>
      </c>
      <c r="AN44" s="8">
        <v>0</v>
      </c>
      <c r="AO44" s="8">
        <v>0</v>
      </c>
      <c r="AP44" s="8">
        <v>0</v>
      </c>
      <c r="AQ44" s="11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60</v>
      </c>
      <c r="BA44" s="8">
        <v>0</v>
      </c>
      <c r="BB44" s="8">
        <v>0</v>
      </c>
      <c r="BC44" s="8">
        <v>180</v>
      </c>
      <c r="BD44" s="8">
        <v>0</v>
      </c>
      <c r="BE44" s="8">
        <v>0</v>
      </c>
      <c r="BF44" s="8">
        <v>0</v>
      </c>
      <c r="BG44" s="8">
        <v>0</v>
      </c>
      <c r="BH44" s="8">
        <f>SUM(AD44:BG44)</f>
        <v>12061</v>
      </c>
      <c r="BI44" s="8">
        <f t="shared" si="19"/>
        <v>45109</v>
      </c>
      <c r="BJ44" s="13"/>
    </row>
    <row r="45" spans="1:62" s="9" customFormat="1" ht="15.75">
      <c r="A45" s="6">
        <v>42</v>
      </c>
      <c r="B45" s="32">
        <v>78353</v>
      </c>
      <c r="C45" s="3" t="s">
        <v>133</v>
      </c>
      <c r="D45" s="3" t="s">
        <v>73</v>
      </c>
      <c r="E45" s="7">
        <v>6</v>
      </c>
      <c r="F45" s="7">
        <v>1</v>
      </c>
      <c r="G45" s="7">
        <v>1</v>
      </c>
      <c r="H45" s="6">
        <v>31</v>
      </c>
      <c r="I45" s="3">
        <v>37600</v>
      </c>
      <c r="J45" s="6">
        <v>0</v>
      </c>
      <c r="K45" s="6">
        <f t="shared" si="1"/>
        <v>10528</v>
      </c>
      <c r="L45" s="8">
        <v>1800</v>
      </c>
      <c r="M45" s="6">
        <f t="shared" si="2"/>
        <v>504</v>
      </c>
      <c r="N45" s="6">
        <v>0</v>
      </c>
      <c r="O45" s="6">
        <f t="shared" si="15"/>
        <v>6738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8">
        <f t="shared" si="3"/>
        <v>57170</v>
      </c>
      <c r="AD45" s="8">
        <v>0</v>
      </c>
      <c r="AE45" s="8">
        <v>0</v>
      </c>
      <c r="AF45" s="11">
        <v>0</v>
      </c>
      <c r="AG45" s="11">
        <f>252+2000</f>
        <v>2252</v>
      </c>
      <c r="AH45" s="8">
        <f t="shared" si="9"/>
        <v>6738</v>
      </c>
      <c r="AI45" s="6">
        <f t="shared" si="18"/>
        <v>4813</v>
      </c>
      <c r="AJ45" s="8">
        <v>0</v>
      </c>
      <c r="AK45" s="8">
        <v>0</v>
      </c>
      <c r="AL45" s="8">
        <v>0</v>
      </c>
      <c r="AM45" s="6">
        <v>0</v>
      </c>
      <c r="AN45" s="8">
        <v>0</v>
      </c>
      <c r="AO45" s="8">
        <v>0</v>
      </c>
      <c r="AP45" s="8">
        <v>0</v>
      </c>
      <c r="AQ45" s="11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60</v>
      </c>
      <c r="BA45" s="8">
        <v>0</v>
      </c>
      <c r="BB45" s="8">
        <v>0</v>
      </c>
      <c r="BC45" s="8">
        <v>180</v>
      </c>
      <c r="BD45" s="8">
        <v>0</v>
      </c>
      <c r="BE45" s="8">
        <v>0</v>
      </c>
      <c r="BF45" s="8">
        <v>0</v>
      </c>
      <c r="BG45" s="8">
        <v>0</v>
      </c>
      <c r="BH45" s="8">
        <f>SUM(AD45:BG45)</f>
        <v>14043</v>
      </c>
      <c r="BI45" s="8">
        <f t="shared" si="19"/>
        <v>43127</v>
      </c>
      <c r="BJ45" s="13"/>
    </row>
    <row r="46" spans="1:62" s="9" customFormat="1" ht="15.75">
      <c r="A46" s="6">
        <v>43</v>
      </c>
      <c r="B46" s="50">
        <v>83682</v>
      </c>
      <c r="C46" s="51" t="s">
        <v>142</v>
      </c>
      <c r="D46" s="51" t="s">
        <v>74</v>
      </c>
      <c r="E46" s="49">
        <v>6</v>
      </c>
      <c r="F46" s="49">
        <v>1</v>
      </c>
      <c r="G46" s="49">
        <v>1</v>
      </c>
      <c r="H46" s="6">
        <v>31</v>
      </c>
      <c r="I46" s="3">
        <v>36500</v>
      </c>
      <c r="J46" s="6">
        <v>0</v>
      </c>
      <c r="K46" s="6">
        <f t="shared" si="1"/>
        <v>10220</v>
      </c>
      <c r="L46" s="8">
        <v>1800</v>
      </c>
      <c r="M46" s="6">
        <f t="shared" si="2"/>
        <v>504</v>
      </c>
      <c r="N46" s="6">
        <f>INT((I46)*0.09+0.5)</f>
        <v>3285</v>
      </c>
      <c r="O46" s="6">
        <f t="shared" si="15"/>
        <v>6541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8">
        <f t="shared" si="3"/>
        <v>58850</v>
      </c>
      <c r="AD46" s="8">
        <v>0</v>
      </c>
      <c r="AE46" s="8">
        <v>0</v>
      </c>
      <c r="AF46" s="11">
        <v>0</v>
      </c>
      <c r="AG46" s="11">
        <v>0</v>
      </c>
      <c r="AH46" s="8">
        <f t="shared" si="9"/>
        <v>6541</v>
      </c>
      <c r="AI46" s="6">
        <f t="shared" si="18"/>
        <v>4672</v>
      </c>
      <c r="AJ46" s="8">
        <v>0</v>
      </c>
      <c r="AK46" s="8">
        <v>0</v>
      </c>
      <c r="AL46" s="8">
        <v>0</v>
      </c>
      <c r="AM46" s="6">
        <v>0</v>
      </c>
      <c r="AN46" s="8">
        <v>0</v>
      </c>
      <c r="AO46" s="8">
        <v>0</v>
      </c>
      <c r="AP46" s="8">
        <v>0</v>
      </c>
      <c r="AQ46" s="11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60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f>SUM(AD46:BG46)</f>
        <v>11273</v>
      </c>
      <c r="BI46" s="8">
        <f t="shared" si="19"/>
        <v>47577</v>
      </c>
      <c r="BJ46" s="14"/>
    </row>
    <row r="47" spans="1:62" s="9" customFormat="1" ht="15.75">
      <c r="A47" s="6">
        <v>44</v>
      </c>
      <c r="B47" s="32">
        <v>40657</v>
      </c>
      <c r="C47" s="3" t="s">
        <v>81</v>
      </c>
      <c r="D47" s="3" t="s">
        <v>82</v>
      </c>
      <c r="E47" s="7">
        <v>6</v>
      </c>
      <c r="F47" s="7">
        <v>1</v>
      </c>
      <c r="G47" s="7">
        <v>1</v>
      </c>
      <c r="H47" s="6">
        <v>31</v>
      </c>
      <c r="I47" s="3">
        <v>46200</v>
      </c>
      <c r="J47" s="6">
        <v>0</v>
      </c>
      <c r="K47" s="6">
        <f t="shared" si="1"/>
        <v>12936</v>
      </c>
      <c r="L47" s="8">
        <v>1800</v>
      </c>
      <c r="M47" s="6">
        <f t="shared" si="2"/>
        <v>504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8">
        <f t="shared" si="3"/>
        <v>61440</v>
      </c>
      <c r="AD47" s="8">
        <v>0</v>
      </c>
      <c r="AE47" s="8">
        <v>0</v>
      </c>
      <c r="AF47" s="11">
        <v>0</v>
      </c>
      <c r="AG47" s="11">
        <v>223</v>
      </c>
      <c r="AH47" s="8">
        <f t="shared" si="9"/>
        <v>0</v>
      </c>
      <c r="AI47" s="8">
        <f>O47</f>
        <v>0</v>
      </c>
      <c r="AJ47" s="8">
        <v>0</v>
      </c>
      <c r="AK47" s="8">
        <v>0</v>
      </c>
      <c r="AL47" s="8">
        <v>0</v>
      </c>
      <c r="AM47" s="6">
        <v>0</v>
      </c>
      <c r="AN47" s="8">
        <v>0</v>
      </c>
      <c r="AO47" s="8">
        <v>0</v>
      </c>
      <c r="AP47" s="8">
        <v>0</v>
      </c>
      <c r="AQ47" s="11">
        <v>12000</v>
      </c>
      <c r="AR47" s="8">
        <v>0</v>
      </c>
      <c r="AS47" s="8">
        <v>0</v>
      </c>
      <c r="AT47" s="8">
        <v>0</v>
      </c>
      <c r="AU47" s="11">
        <f aca="true" t="shared" si="20" ref="AU47:AU52">P47</f>
        <v>0</v>
      </c>
      <c r="AV47" s="8">
        <v>0</v>
      </c>
      <c r="AW47" s="8">
        <v>0</v>
      </c>
      <c r="AX47" s="8">
        <v>0</v>
      </c>
      <c r="AY47" s="8">
        <v>0</v>
      </c>
      <c r="AZ47" s="8">
        <v>60</v>
      </c>
      <c r="BA47" s="8">
        <f aca="true" t="shared" si="21" ref="BA47:BA52">Z47</f>
        <v>0</v>
      </c>
      <c r="BB47" s="8">
        <v>0</v>
      </c>
      <c r="BC47" s="8">
        <v>560</v>
      </c>
      <c r="BD47" s="8">
        <v>0</v>
      </c>
      <c r="BE47" s="8">
        <v>0</v>
      </c>
      <c r="BF47" s="8">
        <v>0</v>
      </c>
      <c r="BG47" s="8">
        <v>0</v>
      </c>
      <c r="BH47" s="8">
        <f t="shared" si="8"/>
        <v>12843</v>
      </c>
      <c r="BI47" s="8">
        <f t="shared" si="19"/>
        <v>48597</v>
      </c>
      <c r="BJ47" s="13"/>
    </row>
    <row r="48" spans="1:62" s="9" customFormat="1" ht="17.25" customHeight="1">
      <c r="A48" s="6">
        <v>45</v>
      </c>
      <c r="B48" s="47">
        <v>51635</v>
      </c>
      <c r="C48" s="45" t="s">
        <v>116</v>
      </c>
      <c r="D48" s="45" t="s">
        <v>83</v>
      </c>
      <c r="E48" s="46">
        <v>4</v>
      </c>
      <c r="F48" s="46">
        <v>1</v>
      </c>
      <c r="G48" s="46">
        <v>1</v>
      </c>
      <c r="H48" s="6">
        <v>31</v>
      </c>
      <c r="I48" s="3">
        <v>41000</v>
      </c>
      <c r="J48" s="6">
        <v>0</v>
      </c>
      <c r="K48" s="6">
        <f t="shared" si="1"/>
        <v>11480</v>
      </c>
      <c r="L48" s="8">
        <v>1800</v>
      </c>
      <c r="M48" s="6">
        <f t="shared" si="2"/>
        <v>504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8">
        <f t="shared" si="3"/>
        <v>54784</v>
      </c>
      <c r="AD48" s="8">
        <v>0</v>
      </c>
      <c r="AE48" s="8">
        <v>0</v>
      </c>
      <c r="AF48" s="11">
        <v>0</v>
      </c>
      <c r="AG48" s="11">
        <v>680</v>
      </c>
      <c r="AH48" s="8">
        <f t="shared" si="9"/>
        <v>0</v>
      </c>
      <c r="AI48" s="8">
        <f>O48</f>
        <v>0</v>
      </c>
      <c r="AJ48" s="8">
        <v>0</v>
      </c>
      <c r="AK48" s="8">
        <v>0</v>
      </c>
      <c r="AL48" s="8">
        <v>0</v>
      </c>
      <c r="AM48" s="6">
        <v>0</v>
      </c>
      <c r="AN48" s="8">
        <v>0</v>
      </c>
      <c r="AO48" s="8">
        <v>0</v>
      </c>
      <c r="AP48" s="8">
        <v>0</v>
      </c>
      <c r="AQ48" s="11">
        <v>5000</v>
      </c>
      <c r="AR48" s="8">
        <v>0</v>
      </c>
      <c r="AS48" s="21" t="s">
        <v>115</v>
      </c>
      <c r="AT48" s="8">
        <v>0</v>
      </c>
      <c r="AU48" s="11">
        <f t="shared" si="20"/>
        <v>0</v>
      </c>
      <c r="AV48" s="8">
        <v>0</v>
      </c>
      <c r="AW48" s="8">
        <v>0</v>
      </c>
      <c r="AX48" s="8">
        <v>0</v>
      </c>
      <c r="AY48" s="8">
        <v>0</v>
      </c>
      <c r="AZ48" s="8">
        <v>30</v>
      </c>
      <c r="BA48" s="8">
        <f t="shared" si="21"/>
        <v>0</v>
      </c>
      <c r="BB48" s="8">
        <v>0</v>
      </c>
      <c r="BC48" s="8">
        <v>370</v>
      </c>
      <c r="BD48" s="8">
        <v>0</v>
      </c>
      <c r="BE48" s="8">
        <v>0</v>
      </c>
      <c r="BF48" s="8">
        <v>0</v>
      </c>
      <c r="BG48" s="8">
        <v>0</v>
      </c>
      <c r="BH48" s="8">
        <f t="shared" si="8"/>
        <v>6080</v>
      </c>
      <c r="BI48" s="8">
        <f t="shared" si="19"/>
        <v>48704</v>
      </c>
      <c r="BJ48" s="13"/>
    </row>
    <row r="49" spans="1:62" s="9" customFormat="1" ht="15.75">
      <c r="A49" s="6">
        <v>46</v>
      </c>
      <c r="B49" s="42">
        <v>61826</v>
      </c>
      <c r="C49" s="3" t="s">
        <v>84</v>
      </c>
      <c r="D49" s="3" t="s">
        <v>85</v>
      </c>
      <c r="E49" s="7">
        <v>2</v>
      </c>
      <c r="F49" s="7">
        <v>1</v>
      </c>
      <c r="G49" s="7">
        <v>1</v>
      </c>
      <c r="H49" s="6">
        <v>31</v>
      </c>
      <c r="I49" s="3">
        <v>23100</v>
      </c>
      <c r="J49" s="6">
        <v>0</v>
      </c>
      <c r="K49" s="6">
        <f t="shared" si="1"/>
        <v>6468</v>
      </c>
      <c r="L49" s="8">
        <v>900</v>
      </c>
      <c r="M49" s="6">
        <f t="shared" si="2"/>
        <v>252</v>
      </c>
      <c r="N49" s="6">
        <v>0</v>
      </c>
      <c r="O49" s="6">
        <f>INT((I49+K49)*0.14+0.5)</f>
        <v>4140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8">
        <f t="shared" si="3"/>
        <v>34860</v>
      </c>
      <c r="AD49" s="8">
        <v>0</v>
      </c>
      <c r="AE49" s="8">
        <v>0</v>
      </c>
      <c r="AF49" s="11">
        <v>0</v>
      </c>
      <c r="AG49" s="11">
        <f>281+2085</f>
        <v>2366</v>
      </c>
      <c r="AH49" s="8">
        <f t="shared" si="9"/>
        <v>4140</v>
      </c>
      <c r="AI49" s="6">
        <f>INT((I49+K49)*0.1+0.5)</f>
        <v>2957</v>
      </c>
      <c r="AJ49" s="8">
        <v>0</v>
      </c>
      <c r="AK49" s="8">
        <v>0</v>
      </c>
      <c r="AL49" s="8">
        <v>0</v>
      </c>
      <c r="AM49" s="6">
        <v>0</v>
      </c>
      <c r="AN49" s="8">
        <v>0</v>
      </c>
      <c r="AO49" s="8">
        <v>0</v>
      </c>
      <c r="AP49" s="8">
        <v>0</v>
      </c>
      <c r="AQ49" s="11">
        <v>0</v>
      </c>
      <c r="AR49" s="8">
        <v>0</v>
      </c>
      <c r="AS49" s="8">
        <v>0</v>
      </c>
      <c r="AT49" s="8">
        <v>0</v>
      </c>
      <c r="AU49" s="11">
        <f t="shared" si="20"/>
        <v>0</v>
      </c>
      <c r="AV49" s="8">
        <v>0</v>
      </c>
      <c r="AW49" s="8">
        <v>0</v>
      </c>
      <c r="AX49" s="8">
        <v>0</v>
      </c>
      <c r="AY49" s="8">
        <v>0</v>
      </c>
      <c r="AZ49" s="8">
        <v>30</v>
      </c>
      <c r="BA49" s="8">
        <f t="shared" si="21"/>
        <v>0</v>
      </c>
      <c r="BB49" s="8">
        <v>0</v>
      </c>
      <c r="BC49" s="8">
        <v>370</v>
      </c>
      <c r="BD49" s="8">
        <v>0</v>
      </c>
      <c r="BE49" s="8">
        <v>0</v>
      </c>
      <c r="BF49" s="8">
        <v>0</v>
      </c>
      <c r="BG49" s="8">
        <v>0</v>
      </c>
      <c r="BH49" s="8">
        <f t="shared" si="8"/>
        <v>9863</v>
      </c>
      <c r="BI49" s="8">
        <f t="shared" si="19"/>
        <v>24997</v>
      </c>
      <c r="BJ49" s="13"/>
    </row>
    <row r="50" spans="1:62" s="9" customFormat="1" ht="15.75">
      <c r="A50" s="6">
        <v>47</v>
      </c>
      <c r="B50" s="32">
        <v>26290</v>
      </c>
      <c r="C50" s="3" t="s">
        <v>86</v>
      </c>
      <c r="D50" s="3" t="s">
        <v>87</v>
      </c>
      <c r="E50" s="7">
        <v>4</v>
      </c>
      <c r="F50" s="7">
        <v>1</v>
      </c>
      <c r="G50" s="7">
        <v>1</v>
      </c>
      <c r="H50" s="6">
        <v>31</v>
      </c>
      <c r="I50" s="3">
        <v>39800</v>
      </c>
      <c r="J50" s="6">
        <v>0</v>
      </c>
      <c r="K50" s="6">
        <f t="shared" si="1"/>
        <v>11144</v>
      </c>
      <c r="L50" s="8">
        <v>1800</v>
      </c>
      <c r="M50" s="6">
        <f t="shared" si="2"/>
        <v>504</v>
      </c>
      <c r="N50" s="6">
        <f>INT((I50)*0.09+0.5)</f>
        <v>3582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8">
        <f t="shared" si="3"/>
        <v>56830</v>
      </c>
      <c r="AD50" s="8">
        <v>0</v>
      </c>
      <c r="AE50" s="8">
        <v>0</v>
      </c>
      <c r="AF50" s="11">
        <v>0</v>
      </c>
      <c r="AG50" s="11">
        <v>0</v>
      </c>
      <c r="AH50" s="8">
        <f t="shared" si="9"/>
        <v>0</v>
      </c>
      <c r="AI50" s="8">
        <f>O50</f>
        <v>0</v>
      </c>
      <c r="AJ50" s="8">
        <v>0</v>
      </c>
      <c r="AK50" s="8">
        <v>0</v>
      </c>
      <c r="AL50" s="8">
        <v>0</v>
      </c>
      <c r="AM50" s="6">
        <v>0</v>
      </c>
      <c r="AN50" s="8">
        <v>0</v>
      </c>
      <c r="AO50" s="8">
        <v>0</v>
      </c>
      <c r="AP50" s="8">
        <v>0</v>
      </c>
      <c r="AQ50" s="11">
        <v>5000</v>
      </c>
      <c r="AR50" s="8">
        <v>0</v>
      </c>
      <c r="AS50" s="8">
        <v>0</v>
      </c>
      <c r="AT50" s="8">
        <v>0</v>
      </c>
      <c r="AU50" s="11">
        <f t="shared" si="20"/>
        <v>0</v>
      </c>
      <c r="AV50" s="8">
        <v>0</v>
      </c>
      <c r="AW50" s="8">
        <v>0</v>
      </c>
      <c r="AX50" s="8">
        <v>0</v>
      </c>
      <c r="AY50" s="8">
        <v>0</v>
      </c>
      <c r="AZ50" s="8">
        <v>30</v>
      </c>
      <c r="BA50" s="8">
        <f t="shared" si="21"/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f t="shared" si="8"/>
        <v>5030</v>
      </c>
      <c r="BI50" s="8">
        <f t="shared" si="19"/>
        <v>51800</v>
      </c>
      <c r="BJ50" s="13"/>
    </row>
    <row r="51" spans="1:62" s="9" customFormat="1" ht="15.75">
      <c r="A51" s="6">
        <v>48</v>
      </c>
      <c r="B51" s="32">
        <v>11491</v>
      </c>
      <c r="C51" s="3" t="s">
        <v>88</v>
      </c>
      <c r="D51" s="3" t="s">
        <v>89</v>
      </c>
      <c r="E51" s="7">
        <v>3</v>
      </c>
      <c r="F51" s="7">
        <v>1</v>
      </c>
      <c r="G51" s="7">
        <v>1</v>
      </c>
      <c r="H51" s="6">
        <v>31</v>
      </c>
      <c r="I51" s="3">
        <v>31100</v>
      </c>
      <c r="J51" s="6">
        <v>0</v>
      </c>
      <c r="K51" s="6">
        <f t="shared" si="1"/>
        <v>8708</v>
      </c>
      <c r="L51" s="8">
        <v>1800</v>
      </c>
      <c r="M51" s="6">
        <f t="shared" si="2"/>
        <v>504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8">
        <f t="shared" si="3"/>
        <v>42112</v>
      </c>
      <c r="AD51" s="8">
        <v>0</v>
      </c>
      <c r="AE51" s="8">
        <v>0</v>
      </c>
      <c r="AF51" s="11">
        <v>0</v>
      </c>
      <c r="AG51" s="11">
        <v>446</v>
      </c>
      <c r="AH51" s="8">
        <f t="shared" si="9"/>
        <v>0</v>
      </c>
      <c r="AI51" s="8">
        <f>O51</f>
        <v>0</v>
      </c>
      <c r="AJ51" s="8">
        <v>0</v>
      </c>
      <c r="AK51" s="8">
        <v>0</v>
      </c>
      <c r="AL51" s="8">
        <v>0</v>
      </c>
      <c r="AM51" s="6">
        <v>0</v>
      </c>
      <c r="AN51" s="8">
        <v>0</v>
      </c>
      <c r="AO51" s="8">
        <v>0</v>
      </c>
      <c r="AP51" s="8">
        <v>0</v>
      </c>
      <c r="AQ51" s="11">
        <v>15000</v>
      </c>
      <c r="AR51" s="8">
        <v>0</v>
      </c>
      <c r="AS51" s="8">
        <v>0</v>
      </c>
      <c r="AT51" s="8">
        <v>0</v>
      </c>
      <c r="AU51" s="11">
        <f t="shared" si="20"/>
        <v>0</v>
      </c>
      <c r="AV51" s="8">
        <v>0</v>
      </c>
      <c r="AW51" s="8">
        <v>0</v>
      </c>
      <c r="AX51" s="8">
        <v>0</v>
      </c>
      <c r="AY51" s="8">
        <v>0</v>
      </c>
      <c r="AZ51" s="8">
        <v>30</v>
      </c>
      <c r="BA51" s="8">
        <f t="shared" si="21"/>
        <v>0</v>
      </c>
      <c r="BB51" s="8">
        <v>0</v>
      </c>
      <c r="BC51" s="8">
        <v>180</v>
      </c>
      <c r="BD51" s="8">
        <v>0</v>
      </c>
      <c r="BE51" s="8">
        <v>0</v>
      </c>
      <c r="BF51" s="8">
        <v>0</v>
      </c>
      <c r="BG51" s="8">
        <v>0</v>
      </c>
      <c r="BH51" s="8">
        <f t="shared" si="8"/>
        <v>15656</v>
      </c>
      <c r="BI51" s="8">
        <f t="shared" si="19"/>
        <v>26456</v>
      </c>
      <c r="BJ51" s="13"/>
    </row>
    <row r="52" spans="1:62" s="9" customFormat="1" ht="15.75">
      <c r="A52" s="6">
        <v>49</v>
      </c>
      <c r="B52" s="32">
        <v>11450</v>
      </c>
      <c r="C52" s="3" t="s">
        <v>90</v>
      </c>
      <c r="D52" s="3" t="s">
        <v>89</v>
      </c>
      <c r="E52" s="7">
        <v>3</v>
      </c>
      <c r="F52" s="7">
        <v>1</v>
      </c>
      <c r="G52" s="7">
        <v>1</v>
      </c>
      <c r="H52" s="6">
        <v>31</v>
      </c>
      <c r="I52" s="3">
        <v>35000</v>
      </c>
      <c r="J52" s="6">
        <v>0</v>
      </c>
      <c r="K52" s="6">
        <f t="shared" si="1"/>
        <v>9800</v>
      </c>
      <c r="L52" s="8">
        <v>1800</v>
      </c>
      <c r="M52" s="6">
        <f t="shared" si="2"/>
        <v>504</v>
      </c>
      <c r="N52" s="6">
        <f>INT((I52)*0.09+0.5)</f>
        <v>3150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8">
        <f t="shared" si="3"/>
        <v>50254</v>
      </c>
      <c r="AD52" s="8">
        <v>0</v>
      </c>
      <c r="AE52" s="8">
        <v>0</v>
      </c>
      <c r="AF52" s="11">
        <v>0</v>
      </c>
      <c r="AG52" s="11">
        <v>0</v>
      </c>
      <c r="AH52" s="8">
        <f t="shared" si="9"/>
        <v>0</v>
      </c>
      <c r="AI52" s="8">
        <f>O52</f>
        <v>0</v>
      </c>
      <c r="AJ52" s="8">
        <v>0</v>
      </c>
      <c r="AK52" s="8">
        <v>0</v>
      </c>
      <c r="AL52" s="8">
        <v>0</v>
      </c>
      <c r="AM52" s="6">
        <v>0</v>
      </c>
      <c r="AN52" s="8">
        <v>0</v>
      </c>
      <c r="AO52" s="8">
        <v>0</v>
      </c>
      <c r="AP52" s="8">
        <v>0</v>
      </c>
      <c r="AQ52" s="11">
        <v>3500</v>
      </c>
      <c r="AR52" s="8">
        <v>0</v>
      </c>
      <c r="AS52" s="8">
        <v>0</v>
      </c>
      <c r="AT52" s="8">
        <v>0</v>
      </c>
      <c r="AU52" s="11">
        <f t="shared" si="20"/>
        <v>0</v>
      </c>
      <c r="AV52" s="8">
        <v>0</v>
      </c>
      <c r="AW52" s="8">
        <v>0</v>
      </c>
      <c r="AX52" s="8">
        <v>0</v>
      </c>
      <c r="AY52" s="8">
        <v>0</v>
      </c>
      <c r="AZ52" s="8">
        <v>30</v>
      </c>
      <c r="BA52" s="8">
        <f t="shared" si="21"/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f t="shared" si="8"/>
        <v>3530</v>
      </c>
      <c r="BI52" s="8">
        <f t="shared" si="19"/>
        <v>46724</v>
      </c>
      <c r="BJ52" s="13"/>
    </row>
    <row r="53" spans="1:62" s="9" customFormat="1" ht="15.75">
      <c r="A53" s="6"/>
      <c r="B53" s="14"/>
      <c r="C53" s="6"/>
      <c r="D53" s="6"/>
      <c r="E53" s="6"/>
      <c r="F53" s="6"/>
      <c r="G53" s="6"/>
      <c r="H53" s="6"/>
      <c r="I53" s="8">
        <f aca="true" t="shared" si="22" ref="I53:AC53">SUM(I4:I52)</f>
        <v>2714100</v>
      </c>
      <c r="J53" s="8">
        <f t="shared" si="22"/>
        <v>0</v>
      </c>
      <c r="K53" s="8">
        <f t="shared" si="22"/>
        <v>759948</v>
      </c>
      <c r="L53" s="8">
        <f t="shared" si="22"/>
        <v>94500</v>
      </c>
      <c r="M53" s="8">
        <f t="shared" si="22"/>
        <v>26460</v>
      </c>
      <c r="N53" s="8">
        <f t="shared" si="22"/>
        <v>143802</v>
      </c>
      <c r="O53" s="8">
        <f t="shared" si="22"/>
        <v>248874</v>
      </c>
      <c r="P53" s="8">
        <f t="shared" si="22"/>
        <v>0</v>
      </c>
      <c r="Q53" s="8">
        <f t="shared" si="22"/>
        <v>0</v>
      </c>
      <c r="R53" s="8">
        <f t="shared" si="22"/>
        <v>0</v>
      </c>
      <c r="S53" s="8">
        <f t="shared" si="22"/>
        <v>0</v>
      </c>
      <c r="T53" s="8">
        <f t="shared" si="22"/>
        <v>0</v>
      </c>
      <c r="U53" s="8">
        <f t="shared" si="22"/>
        <v>0</v>
      </c>
      <c r="V53" s="8">
        <f t="shared" si="22"/>
        <v>0</v>
      </c>
      <c r="W53" s="8">
        <f t="shared" si="22"/>
        <v>0</v>
      </c>
      <c r="X53" s="8">
        <f t="shared" si="22"/>
        <v>0</v>
      </c>
      <c r="Y53" s="8">
        <f t="shared" si="22"/>
        <v>0</v>
      </c>
      <c r="Z53" s="8">
        <f t="shared" si="22"/>
        <v>0</v>
      </c>
      <c r="AA53" s="8">
        <f t="shared" si="22"/>
        <v>0</v>
      </c>
      <c r="AB53" s="8">
        <f t="shared" si="22"/>
        <v>0</v>
      </c>
      <c r="AC53" s="8">
        <f t="shared" si="22"/>
        <v>3987684</v>
      </c>
      <c r="AD53" s="8">
        <f aca="true" t="shared" si="23" ref="AD53:BI53">SUM(AD4:AD52)</f>
        <v>157500</v>
      </c>
      <c r="AE53" s="8">
        <f t="shared" si="23"/>
        <v>0</v>
      </c>
      <c r="AF53" s="8">
        <f t="shared" si="23"/>
        <v>0</v>
      </c>
      <c r="AG53" s="8">
        <f t="shared" si="23"/>
        <v>19595</v>
      </c>
      <c r="AH53" s="8">
        <f t="shared" si="23"/>
        <v>248874</v>
      </c>
      <c r="AI53" s="8">
        <f t="shared" si="23"/>
        <v>177769</v>
      </c>
      <c r="AJ53" s="8">
        <f t="shared" si="23"/>
        <v>0</v>
      </c>
      <c r="AK53" s="8">
        <f t="shared" si="23"/>
        <v>0</v>
      </c>
      <c r="AL53" s="8">
        <f t="shared" si="23"/>
        <v>0</v>
      </c>
      <c r="AM53" s="8">
        <f t="shared" si="23"/>
        <v>0</v>
      </c>
      <c r="AN53" s="8">
        <f t="shared" si="23"/>
        <v>0</v>
      </c>
      <c r="AO53" s="8">
        <f t="shared" si="23"/>
        <v>0</v>
      </c>
      <c r="AP53" s="8">
        <f t="shared" si="23"/>
        <v>0</v>
      </c>
      <c r="AQ53" s="8">
        <f t="shared" si="23"/>
        <v>295500</v>
      </c>
      <c r="AR53" s="8">
        <f t="shared" si="23"/>
        <v>0</v>
      </c>
      <c r="AS53" s="8">
        <f t="shared" si="23"/>
        <v>0</v>
      </c>
      <c r="AT53" s="8">
        <f t="shared" si="23"/>
        <v>0</v>
      </c>
      <c r="AU53" s="8">
        <f t="shared" si="23"/>
        <v>0</v>
      </c>
      <c r="AV53" s="8">
        <f t="shared" si="23"/>
        <v>0</v>
      </c>
      <c r="AW53" s="8">
        <f t="shared" si="23"/>
        <v>0</v>
      </c>
      <c r="AX53" s="8">
        <f t="shared" si="23"/>
        <v>0</v>
      </c>
      <c r="AY53" s="8">
        <f t="shared" si="23"/>
        <v>0</v>
      </c>
      <c r="AZ53" s="8">
        <f t="shared" si="23"/>
        <v>2910</v>
      </c>
      <c r="BA53" s="8">
        <f t="shared" si="23"/>
        <v>0</v>
      </c>
      <c r="BB53" s="8">
        <f t="shared" si="23"/>
        <v>0</v>
      </c>
      <c r="BC53" s="8">
        <f t="shared" si="23"/>
        <v>8730</v>
      </c>
      <c r="BD53" s="8">
        <f t="shared" si="23"/>
        <v>0</v>
      </c>
      <c r="BE53" s="8">
        <f t="shared" si="23"/>
        <v>0</v>
      </c>
      <c r="BF53" s="8">
        <f t="shared" si="23"/>
        <v>0</v>
      </c>
      <c r="BG53" s="8">
        <f t="shared" si="23"/>
        <v>0</v>
      </c>
      <c r="BH53" s="8">
        <f t="shared" si="23"/>
        <v>910878</v>
      </c>
      <c r="BI53" s="8">
        <f t="shared" si="23"/>
        <v>3076806</v>
      </c>
      <c r="BJ53" s="6"/>
    </row>
    <row r="54" spans="1:63" s="16" customFormat="1" ht="19.5" customHeight="1">
      <c r="A54" s="15"/>
      <c r="E54" s="73" t="s">
        <v>91</v>
      </c>
      <c r="F54" s="73"/>
      <c r="G54" s="73"/>
      <c r="H54" s="73"/>
      <c r="I54" s="3">
        <f aca="true" t="shared" si="24" ref="I54:AC54">SUM(I4:I46)</f>
        <v>2497900</v>
      </c>
      <c r="J54" s="3">
        <f t="shared" si="24"/>
        <v>0</v>
      </c>
      <c r="K54" s="3">
        <f t="shared" si="24"/>
        <v>699412</v>
      </c>
      <c r="L54" s="3">
        <f t="shared" si="24"/>
        <v>84600</v>
      </c>
      <c r="M54" s="3">
        <f t="shared" si="24"/>
        <v>23688</v>
      </c>
      <c r="N54" s="3">
        <f t="shared" si="24"/>
        <v>137070</v>
      </c>
      <c r="O54" s="3">
        <f t="shared" si="24"/>
        <v>244734</v>
      </c>
      <c r="P54" s="3">
        <f t="shared" si="24"/>
        <v>0</v>
      </c>
      <c r="Q54" s="3">
        <f t="shared" si="24"/>
        <v>0</v>
      </c>
      <c r="R54" s="3">
        <f t="shared" si="24"/>
        <v>0</v>
      </c>
      <c r="S54" s="3">
        <f t="shared" si="24"/>
        <v>0</v>
      </c>
      <c r="T54" s="3">
        <f t="shared" si="24"/>
        <v>0</v>
      </c>
      <c r="U54" s="3">
        <f t="shared" si="24"/>
        <v>0</v>
      </c>
      <c r="V54" s="3">
        <f t="shared" si="24"/>
        <v>0</v>
      </c>
      <c r="W54" s="3">
        <f t="shared" si="24"/>
        <v>0</v>
      </c>
      <c r="X54" s="3">
        <f t="shared" si="24"/>
        <v>0</v>
      </c>
      <c r="Y54" s="3">
        <f t="shared" si="24"/>
        <v>0</v>
      </c>
      <c r="Z54" s="3">
        <f t="shared" si="24"/>
        <v>0</v>
      </c>
      <c r="AA54" s="3">
        <f t="shared" si="24"/>
        <v>0</v>
      </c>
      <c r="AB54" s="3">
        <f t="shared" si="24"/>
        <v>0</v>
      </c>
      <c r="AC54" s="3">
        <f t="shared" si="24"/>
        <v>3687404</v>
      </c>
      <c r="AD54" s="3">
        <f aca="true" t="shared" si="25" ref="AD54:BI54">SUM(AD4:AD46)</f>
        <v>157500</v>
      </c>
      <c r="AE54" s="3">
        <f t="shared" si="25"/>
        <v>0</v>
      </c>
      <c r="AF54" s="3">
        <f t="shared" si="25"/>
        <v>0</v>
      </c>
      <c r="AG54" s="3">
        <f t="shared" si="25"/>
        <v>15880</v>
      </c>
      <c r="AH54" s="3">
        <f t="shared" si="25"/>
        <v>244734</v>
      </c>
      <c r="AI54" s="3">
        <f t="shared" si="25"/>
        <v>174812</v>
      </c>
      <c r="AJ54" s="3">
        <f t="shared" si="25"/>
        <v>0</v>
      </c>
      <c r="AK54" s="3">
        <f t="shared" si="25"/>
        <v>0</v>
      </c>
      <c r="AL54" s="3">
        <f t="shared" si="25"/>
        <v>0</v>
      </c>
      <c r="AM54" s="3">
        <f t="shared" si="25"/>
        <v>0</v>
      </c>
      <c r="AN54" s="3">
        <f t="shared" si="25"/>
        <v>0</v>
      </c>
      <c r="AO54" s="3">
        <f t="shared" si="25"/>
        <v>0</v>
      </c>
      <c r="AP54" s="3">
        <f t="shared" si="25"/>
        <v>0</v>
      </c>
      <c r="AQ54" s="3">
        <f t="shared" si="25"/>
        <v>255000</v>
      </c>
      <c r="AR54" s="3">
        <f t="shared" si="25"/>
        <v>0</v>
      </c>
      <c r="AS54" s="3">
        <f t="shared" si="25"/>
        <v>0</v>
      </c>
      <c r="AT54" s="3">
        <f t="shared" si="25"/>
        <v>0</v>
      </c>
      <c r="AU54" s="3">
        <f t="shared" si="25"/>
        <v>0</v>
      </c>
      <c r="AV54" s="3">
        <f t="shared" si="25"/>
        <v>0</v>
      </c>
      <c r="AW54" s="3">
        <f t="shared" si="25"/>
        <v>0</v>
      </c>
      <c r="AX54" s="3">
        <f t="shared" si="25"/>
        <v>0</v>
      </c>
      <c r="AY54" s="3">
        <f t="shared" si="25"/>
        <v>0</v>
      </c>
      <c r="AZ54" s="3">
        <f t="shared" si="25"/>
        <v>2700</v>
      </c>
      <c r="BA54" s="3">
        <f t="shared" si="25"/>
        <v>0</v>
      </c>
      <c r="BB54" s="3">
        <f t="shared" si="25"/>
        <v>0</v>
      </c>
      <c r="BC54" s="3">
        <f t="shared" si="25"/>
        <v>7250</v>
      </c>
      <c r="BD54" s="3">
        <f t="shared" si="25"/>
        <v>0</v>
      </c>
      <c r="BE54" s="3">
        <f t="shared" si="25"/>
        <v>0</v>
      </c>
      <c r="BF54" s="3">
        <f t="shared" si="25"/>
        <v>0</v>
      </c>
      <c r="BG54" s="3">
        <f t="shared" si="25"/>
        <v>0</v>
      </c>
      <c r="BH54" s="3">
        <f t="shared" si="25"/>
        <v>857876</v>
      </c>
      <c r="BI54" s="3">
        <f t="shared" si="25"/>
        <v>2829528</v>
      </c>
      <c r="BJ54" s="12"/>
      <c r="BK54" s="18"/>
    </row>
    <row r="55" spans="1:63" s="16" customFormat="1" ht="19.5" customHeight="1">
      <c r="A55" s="15"/>
      <c r="E55" s="73" t="s">
        <v>92</v>
      </c>
      <c r="F55" s="73"/>
      <c r="G55" s="73"/>
      <c r="H55" s="73"/>
      <c r="I55" s="3">
        <f>SUM(I47:I52)</f>
        <v>216200</v>
      </c>
      <c r="J55" s="3">
        <f aca="true" t="shared" si="26" ref="J55:AC55">SUM(J47:J52)</f>
        <v>0</v>
      </c>
      <c r="K55" s="3">
        <f t="shared" si="26"/>
        <v>60536</v>
      </c>
      <c r="L55" s="3">
        <f t="shared" si="26"/>
        <v>9900</v>
      </c>
      <c r="M55" s="3">
        <f t="shared" si="26"/>
        <v>2772</v>
      </c>
      <c r="N55" s="3">
        <f t="shared" si="26"/>
        <v>6732</v>
      </c>
      <c r="O55" s="3">
        <f t="shared" si="26"/>
        <v>4140</v>
      </c>
      <c r="P55" s="3">
        <f t="shared" si="26"/>
        <v>0</v>
      </c>
      <c r="Q55" s="3">
        <f t="shared" si="26"/>
        <v>0</v>
      </c>
      <c r="R55" s="3">
        <f t="shared" si="26"/>
        <v>0</v>
      </c>
      <c r="S55" s="3">
        <f t="shared" si="26"/>
        <v>0</v>
      </c>
      <c r="T55" s="3">
        <f t="shared" si="26"/>
        <v>0</v>
      </c>
      <c r="U55" s="3">
        <f t="shared" si="26"/>
        <v>0</v>
      </c>
      <c r="V55" s="3">
        <f t="shared" si="26"/>
        <v>0</v>
      </c>
      <c r="W55" s="3">
        <f t="shared" si="26"/>
        <v>0</v>
      </c>
      <c r="X55" s="3">
        <f t="shared" si="26"/>
        <v>0</v>
      </c>
      <c r="Y55" s="3">
        <f t="shared" si="26"/>
        <v>0</v>
      </c>
      <c r="Z55" s="3">
        <f t="shared" si="26"/>
        <v>0</v>
      </c>
      <c r="AA55" s="3">
        <f t="shared" si="26"/>
        <v>0</v>
      </c>
      <c r="AB55" s="3">
        <f t="shared" si="26"/>
        <v>0</v>
      </c>
      <c r="AC55" s="3">
        <f t="shared" si="26"/>
        <v>300280</v>
      </c>
      <c r="AD55" s="3">
        <f>SUM(AD47:AD52)</f>
        <v>0</v>
      </c>
      <c r="AE55" s="3">
        <f aca="true" t="shared" si="27" ref="AE55:BG55">SUM(AE47:AE52)</f>
        <v>0</v>
      </c>
      <c r="AF55" s="3">
        <f t="shared" si="27"/>
        <v>0</v>
      </c>
      <c r="AG55" s="3">
        <f t="shared" si="27"/>
        <v>3715</v>
      </c>
      <c r="AH55" s="3">
        <f t="shared" si="27"/>
        <v>4140</v>
      </c>
      <c r="AI55" s="3">
        <f t="shared" si="27"/>
        <v>2957</v>
      </c>
      <c r="AJ55" s="3">
        <f t="shared" si="27"/>
        <v>0</v>
      </c>
      <c r="AK55" s="3">
        <f t="shared" si="27"/>
        <v>0</v>
      </c>
      <c r="AL55" s="3">
        <f t="shared" si="27"/>
        <v>0</v>
      </c>
      <c r="AM55" s="3">
        <f t="shared" si="27"/>
        <v>0</v>
      </c>
      <c r="AN55" s="3">
        <f t="shared" si="27"/>
        <v>0</v>
      </c>
      <c r="AO55" s="3">
        <f t="shared" si="27"/>
        <v>0</v>
      </c>
      <c r="AP55" s="3">
        <f t="shared" si="27"/>
        <v>0</v>
      </c>
      <c r="AQ55" s="3">
        <f t="shared" si="27"/>
        <v>40500</v>
      </c>
      <c r="AR55" s="3">
        <f t="shared" si="27"/>
        <v>0</v>
      </c>
      <c r="AS55" s="3">
        <f t="shared" si="27"/>
        <v>0</v>
      </c>
      <c r="AT55" s="3">
        <f t="shared" si="27"/>
        <v>0</v>
      </c>
      <c r="AU55" s="3">
        <f t="shared" si="27"/>
        <v>0</v>
      </c>
      <c r="AV55" s="3">
        <f t="shared" si="27"/>
        <v>0</v>
      </c>
      <c r="AW55" s="3">
        <f t="shared" si="27"/>
        <v>0</v>
      </c>
      <c r="AX55" s="3">
        <f t="shared" si="27"/>
        <v>0</v>
      </c>
      <c r="AY55" s="3">
        <f t="shared" si="27"/>
        <v>0</v>
      </c>
      <c r="AZ55" s="3">
        <f t="shared" si="27"/>
        <v>210</v>
      </c>
      <c r="BA55" s="3">
        <f t="shared" si="27"/>
        <v>0</v>
      </c>
      <c r="BB55" s="3">
        <f t="shared" si="27"/>
        <v>0</v>
      </c>
      <c r="BC55" s="3">
        <f t="shared" si="27"/>
        <v>1480</v>
      </c>
      <c r="BD55" s="3">
        <f t="shared" si="27"/>
        <v>0</v>
      </c>
      <c r="BE55" s="3">
        <f t="shared" si="27"/>
        <v>0</v>
      </c>
      <c r="BF55" s="3">
        <f t="shared" si="27"/>
        <v>0</v>
      </c>
      <c r="BG55" s="3">
        <f t="shared" si="27"/>
        <v>0</v>
      </c>
      <c r="BH55" s="3">
        <f>SUM(BH47:BH52)</f>
        <v>53002</v>
      </c>
      <c r="BI55" s="3">
        <f>SUM(BI47:BI52)</f>
        <v>247278</v>
      </c>
      <c r="BJ55" s="3"/>
      <c r="BK55" s="18"/>
    </row>
    <row r="56" spans="5:29" ht="15.75">
      <c r="E56" s="52"/>
      <c r="F56" s="5"/>
      <c r="G56" s="5"/>
      <c r="H56" s="5"/>
      <c r="I56" s="26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3:59" ht="18.75">
      <c r="C57" s="44"/>
      <c r="D57" s="5" t="s">
        <v>143</v>
      </c>
      <c r="E57" s="68" t="s">
        <v>148</v>
      </c>
      <c r="F57" s="5"/>
      <c r="G57" s="5"/>
      <c r="H57" s="5"/>
      <c r="I57" s="26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3" t="s">
        <v>94</v>
      </c>
      <c r="AF57" s="5"/>
      <c r="AG57" s="26"/>
      <c r="AH57" s="5"/>
      <c r="AI57" s="70">
        <f>AC53</f>
        <v>3987684</v>
      </c>
      <c r="AJ57" s="70"/>
      <c r="AK57" s="43" t="s">
        <v>155</v>
      </c>
      <c r="BE57" s="22"/>
      <c r="BF57" s="22"/>
      <c r="BG57" s="22"/>
    </row>
    <row r="58" spans="3:59" ht="18.75">
      <c r="C58" s="44"/>
      <c r="D58" s="5"/>
      <c r="E58" s="68" t="s">
        <v>149</v>
      </c>
      <c r="F58" s="10"/>
      <c r="G58" s="5"/>
      <c r="H58" s="5"/>
      <c r="I58" s="26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3"/>
      <c r="AF58" s="5"/>
      <c r="AG58" s="26"/>
      <c r="AH58" s="5"/>
      <c r="AI58" s="66"/>
      <c r="AJ58" s="66"/>
      <c r="AK58" s="43"/>
      <c r="BE58" s="22"/>
      <c r="BF58" s="22"/>
      <c r="BG58" s="22"/>
    </row>
    <row r="59" spans="4:59" ht="18.75">
      <c r="D59" s="48"/>
      <c r="E59" s="67" t="s">
        <v>154</v>
      </c>
      <c r="F59" s="5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E59" s="5"/>
      <c r="AF59" s="5"/>
      <c r="AI59" s="25"/>
      <c r="AJ59" s="25"/>
      <c r="AK59" s="5"/>
      <c r="BE59" s="22"/>
      <c r="BF59" s="22"/>
      <c r="BG59" s="22"/>
    </row>
    <row r="60" spans="4:59" ht="18.75">
      <c r="D60" s="5"/>
      <c r="E60" s="67" t="s">
        <v>153</v>
      </c>
      <c r="F60" s="5"/>
      <c r="G60" s="5"/>
      <c r="H60" s="5"/>
      <c r="I60" s="2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E60" s="5"/>
      <c r="AF60" s="5"/>
      <c r="AI60" s="31"/>
      <c r="AJ60" s="31"/>
      <c r="AK60" s="5"/>
      <c r="BE60" s="22"/>
      <c r="BF60" s="22"/>
      <c r="BG60" s="22"/>
    </row>
    <row r="61" spans="4:59" ht="18.75">
      <c r="D61" s="5"/>
      <c r="E61" s="67" t="s">
        <v>152</v>
      </c>
      <c r="F61" s="5"/>
      <c r="G61" s="5"/>
      <c r="H61" s="5"/>
      <c r="I61" s="2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E61" s="5"/>
      <c r="AF61" s="5"/>
      <c r="AI61" s="33"/>
      <c r="AJ61" s="33"/>
      <c r="AK61" s="5"/>
      <c r="BE61" s="22"/>
      <c r="BF61" s="22"/>
      <c r="BG61" s="22"/>
    </row>
    <row r="62" spans="5:29" ht="15.75">
      <c r="E62" s="67" t="s">
        <v>151</v>
      </c>
      <c r="F62" s="10"/>
      <c r="G62" s="5"/>
      <c r="H62" s="5"/>
      <c r="I62" s="26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5:29" ht="15.75">
      <c r="E63" s="67" t="s">
        <v>150</v>
      </c>
      <c r="F63" s="5"/>
      <c r="G63" s="5"/>
      <c r="H63" s="5"/>
      <c r="I63" s="26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5:29" ht="15.75">
      <c r="E64" s="5"/>
      <c r="F64" s="5"/>
      <c r="G64" s="5"/>
      <c r="H64" s="5"/>
      <c r="I64" s="26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ht="15">
      <c r="F65" s="24"/>
    </row>
    <row r="66" spans="38:58" ht="18.75">
      <c r="AL66" s="72" t="s">
        <v>95</v>
      </c>
      <c r="AM66" s="72"/>
      <c r="AN66" s="72"/>
      <c r="AO66" s="72"/>
      <c r="AP66" s="72"/>
      <c r="AQ66" s="72"/>
      <c r="AR66" s="29"/>
      <c r="AS66" s="29"/>
      <c r="AT66" s="29"/>
      <c r="AU66" s="29"/>
      <c r="AV66" s="74"/>
      <c r="AW66" s="74"/>
      <c r="AX66" s="74"/>
      <c r="AY66" s="74"/>
      <c r="AZ66" s="29"/>
      <c r="BA66" s="29"/>
      <c r="BB66" s="29"/>
      <c r="BC66" s="72" t="s">
        <v>97</v>
      </c>
      <c r="BD66" s="72"/>
      <c r="BE66" s="72"/>
      <c r="BF66" s="72"/>
    </row>
    <row r="67" spans="38:58" ht="18.75">
      <c r="AL67" s="72" t="s">
        <v>96</v>
      </c>
      <c r="AM67" s="72"/>
      <c r="AN67" s="72"/>
      <c r="AO67" s="72"/>
      <c r="AP67" s="72"/>
      <c r="AQ67" s="72"/>
      <c r="AR67" s="29"/>
      <c r="AS67" s="29"/>
      <c r="AT67" s="29"/>
      <c r="AU67" s="29"/>
      <c r="AV67" s="74"/>
      <c r="AW67" s="74"/>
      <c r="AX67" s="74"/>
      <c r="AY67" s="74"/>
      <c r="AZ67" s="29"/>
      <c r="BA67" s="29"/>
      <c r="BB67" s="29"/>
      <c r="BC67" s="72" t="s">
        <v>54</v>
      </c>
      <c r="BD67" s="72"/>
      <c r="BE67" s="72"/>
      <c r="BF67" s="72"/>
    </row>
    <row r="69" spans="6:26" ht="18.75">
      <c r="F69" s="72" t="str">
        <f>AL66</f>
        <v>( DILIP KUMAR )</v>
      </c>
      <c r="G69" s="72"/>
      <c r="H69" s="72"/>
      <c r="I69" s="72"/>
      <c r="J69" s="72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72" t="str">
        <f>BC66</f>
        <v>( DR.(SMT.) A. J. BARA )</v>
      </c>
      <c r="W69" s="72"/>
      <c r="X69" s="72"/>
      <c r="Y69" s="72"/>
      <c r="Z69" s="72"/>
    </row>
    <row r="70" spans="6:26" ht="18.75">
      <c r="F70" s="41" t="str">
        <f>AL67</f>
        <v>ASSISTANT SECTION OFFICER</v>
      </c>
      <c r="G70" s="41"/>
      <c r="H70" s="41"/>
      <c r="I70" s="41"/>
      <c r="J70" s="40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72" t="str">
        <f>BC67</f>
        <v>PRINCIPAL</v>
      </c>
      <c r="W70" s="72"/>
      <c r="X70" s="72"/>
      <c r="Y70" s="72"/>
      <c r="Z70" s="72"/>
    </row>
  </sheetData>
  <sheetProtection/>
  <mergeCells count="16">
    <mergeCell ref="BC66:BF66"/>
    <mergeCell ref="BC67:BF67"/>
    <mergeCell ref="V69:Z69"/>
    <mergeCell ref="AV67:AY67"/>
    <mergeCell ref="AL66:AQ66"/>
    <mergeCell ref="AL67:AQ67"/>
    <mergeCell ref="AV66:AY66"/>
    <mergeCell ref="C1:O1"/>
    <mergeCell ref="AJ1:AV1"/>
    <mergeCell ref="AI57:AJ57"/>
    <mergeCell ref="AJ2:AV2"/>
    <mergeCell ref="C2:K2"/>
    <mergeCell ref="V70:Z70"/>
    <mergeCell ref="F69:J69"/>
    <mergeCell ref="E54:H54"/>
    <mergeCell ref="E55:H55"/>
  </mergeCells>
  <printOptions/>
  <pageMargins left="0.5" right="0.16" top="0.25" bottom="0.25" header="0.94" footer="0.16"/>
  <pageSetup fitToHeight="2" horizontalDpi="600" verticalDpi="600" orientation="landscape" paperSize="5" scale="70" r:id="rId1"/>
  <rowBreaks count="1" manualBreakCount="1">
    <brk id="33" max="62" man="1"/>
  </rowBreaks>
  <colBreaks count="1" manualBreakCount="1">
    <brk id="29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acer</cp:lastModifiedBy>
  <cp:lastPrinted>2021-10-21T05:25:22Z</cp:lastPrinted>
  <dcterms:created xsi:type="dcterms:W3CDTF">2018-02-15T11:23:43Z</dcterms:created>
  <dcterms:modified xsi:type="dcterms:W3CDTF">2021-10-21T08:59:21Z</dcterms:modified>
  <cp:category/>
  <cp:version/>
  <cp:contentType/>
  <cp:contentStatus/>
</cp:coreProperties>
</file>