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5360" windowHeight="7650" tabRatio="778" activeTab="0"/>
  </bookViews>
  <sheets>
    <sheet name="Aug.-23" sheetId="1" r:id="rId1"/>
  </sheets>
  <definedNames>
    <definedName name="_xlnm.Print_Area" localSheetId="0">'Aug.-23'!$A$1:$BJ$59</definedName>
  </definedNames>
  <calcPr fullCalcOnLoad="1"/>
</workbook>
</file>

<file path=xl/sharedStrings.xml><?xml version="1.0" encoding="utf-8"?>
<sst xmlns="http://schemas.openxmlformats.org/spreadsheetml/2006/main" count="181" uniqueCount="135">
  <si>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</si>
  <si>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</si>
  <si>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</si>
  <si>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</si>
  <si>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</si>
  <si>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</si>
  <si>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</si>
  <si>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</si>
  <si>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</si>
  <si>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</si>
  <si>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</si>
  <si>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LS  &amp; PC (PROJECT KVs)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</si>
  <si>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</si>
  <si>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</si>
  <si>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</si>
  <si>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</si>
  <si>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</si>
  <si>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</si>
  <si>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</si>
  <si>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</si>
  <si>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</si>
  <si>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</si>
  <si>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</si>
  <si>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</si>
  <si>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</si>
  <si>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</si>
  <si>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</si>
  <si>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</si>
  <si>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</si>
  <si>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 xml:space="preserve"> COOP. SOCIETY</t>
  </si>
  <si>
    <t xml:space="preserve">CONV. ADV. / INTEREST RECOVERY </t>
  </si>
  <si>
    <t xml:space="preserve"> INSTALLMENT  NO.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</si>
  <si>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</si>
  <si>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</si>
  <si>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</si>
  <si>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</si>
  <si>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</si>
  <si>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</si>
  <si>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</si>
  <si>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</si>
  <si>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</si>
  <si>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</si>
  <si>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</si>
  <si>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</si>
  <si>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</si>
  <si>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</si>
  <si>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</si>
  <si>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</si>
  <si>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</si>
  <si>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MR. PRAMOD KUMAR GAUTAM</t>
  </si>
  <si>
    <t>MRS. SUSHMA TOPPO</t>
  </si>
  <si>
    <t>TGT(Hindi)</t>
  </si>
  <si>
    <t>TGT(Maths)</t>
  </si>
  <si>
    <t>MR. BINOD KUMAR MISHRA</t>
  </si>
  <si>
    <t>TGT(PH&amp;E)</t>
  </si>
  <si>
    <t>TGT(WE)</t>
  </si>
  <si>
    <t>MR. DHIRENDRA KUMAR SINGH</t>
  </si>
  <si>
    <t>LIBRARIAN</t>
  </si>
  <si>
    <t xml:space="preserve">MR. BHOLA KARMALI </t>
  </si>
  <si>
    <t xml:space="preserve">PRT </t>
  </si>
  <si>
    <t>PRT</t>
  </si>
  <si>
    <t xml:space="preserve">MR. DILIP KUMAR </t>
  </si>
  <si>
    <t xml:space="preserve">ASO </t>
  </si>
  <si>
    <t>MR. NAGESHWAR MAHTO</t>
  </si>
  <si>
    <t>SUB STAFF</t>
  </si>
  <si>
    <t>MR. BHANU KUMAR PASWAN</t>
  </si>
  <si>
    <t xml:space="preserve">Teaching Staff </t>
  </si>
  <si>
    <t xml:space="preserve">Non-Teaching Staff </t>
  </si>
  <si>
    <t>KENDRIYA VIDYALAYA, RAMGARH CANTT.</t>
  </si>
  <si>
    <t>PASSED FOR PAYMENT OF RS.</t>
  </si>
  <si>
    <t>Principal</t>
  </si>
  <si>
    <t>PGT(Hindi)</t>
  </si>
  <si>
    <t>TGT(S. St.)</t>
  </si>
  <si>
    <t>TGT(English)</t>
  </si>
  <si>
    <t>TGT(AE)</t>
  </si>
  <si>
    <t>PGT(Comp. Sc.)</t>
  </si>
  <si>
    <t>PGT(History)</t>
  </si>
  <si>
    <t>PRT(Music)</t>
  </si>
  <si>
    <t>0</t>
  </si>
  <si>
    <t>MR. FAIZ AHMAD</t>
  </si>
  <si>
    <t>MRS. SONALI SINGH</t>
  </si>
  <si>
    <t>MR. UJJUAL KUMAR THAKUR</t>
  </si>
  <si>
    <t>MR. SANJAY PRASAD GUPTA</t>
  </si>
  <si>
    <t>MR. KOUSHAL KISHORE</t>
  </si>
  <si>
    <t>MRS. SUNEHA KIRAN</t>
  </si>
  <si>
    <t>MS. ANKITA RAJ</t>
  </si>
  <si>
    <t>MS. BHARTI KUMARI</t>
  </si>
  <si>
    <t>MS. KIRTI SAXENA</t>
  </si>
  <si>
    <t>MR. OM PRAKASH JOSHI</t>
  </si>
  <si>
    <t>MR. NEERAJ KUMAR</t>
  </si>
  <si>
    <t>HOUSEBUILDING ADVANCE/ INTEREST</t>
  </si>
  <si>
    <t>OTHER  REMITTANCES</t>
  </si>
  <si>
    <t xml:space="preserve">ANNUAL MEMBERSHIP CONTRIBUTION TO RESPECTIVE ASSOCIATIONS </t>
  </si>
  <si>
    <t>Vice-Principal</t>
  </si>
  <si>
    <t>DR. VIDYA SAGAR SAH</t>
  </si>
  <si>
    <t>MR. ABHISHEK PRAKASH</t>
  </si>
  <si>
    <t>MR. ABHISHEK KUMAR</t>
  </si>
  <si>
    <t>MR. PRADEEP KUMAR PANNA</t>
  </si>
  <si>
    <t>MR. RAJDEO PRASAD MAHTO</t>
  </si>
  <si>
    <t>MS. SHAMA PARWEEN</t>
  </si>
  <si>
    <t>MR. VIJAY KUMAR EKKA</t>
  </si>
  <si>
    <t>MRS. POOJA RAJPUT</t>
  </si>
  <si>
    <t>MR. DEEPAK KUMAR PRAJAPATI</t>
  </si>
  <si>
    <t>MR. DANISH RAJA ANSARI</t>
  </si>
  <si>
    <t>JSA</t>
  </si>
  <si>
    <t>HOUSE RENT ALLOWANCE/ D. HRA 9%</t>
  </si>
  <si>
    <t>(दिलीप कुमार  )</t>
  </si>
  <si>
    <t xml:space="preserve">सहायक अनुभाग अधिकारी </t>
  </si>
  <si>
    <t>PGT(Phy.)</t>
  </si>
  <si>
    <t>NATIONAL PENSION SCHEME(MGT SHARE) 14%</t>
  </si>
  <si>
    <t>NATIONAL  PENSION SCHEME(OWN SHARE) 10%</t>
  </si>
  <si>
    <t>--</t>
  </si>
  <si>
    <t>NOTE:-</t>
  </si>
  <si>
    <t>DEARNESS ALLOW. 42%</t>
  </si>
  <si>
    <t>DA ON TRANSPORT  ALL0W. 42%</t>
  </si>
  <si>
    <t>PAY BILL FOR THE MONTH OF  AUGUST - 2023</t>
  </si>
  <si>
    <t>MR. AMAR KUMAR</t>
  </si>
  <si>
    <t>MR. DILIP MODI</t>
  </si>
  <si>
    <t>MR. ASHOK KUMAR MAHTO</t>
  </si>
  <si>
    <t>S. NO.  01 -  MR  AMAR KUMAR, PRINCIPAL JOINED ON 07.08.2023 ON TRANSFER FROM KV, ORDINANCE FACTORY, CHANDA, MUMBAI REGION.</t>
  </si>
  <si>
    <t>( अमर कुमार )</t>
  </si>
  <si>
    <t xml:space="preserve">प्राचार्य </t>
  </si>
  <si>
    <t>( ओम प्रकाश जोशी )</t>
  </si>
  <si>
    <t xml:space="preserve">उप- प्राचार्य </t>
  </si>
  <si>
    <t>MS. MADHULIKA VERMA</t>
  </si>
  <si>
    <t>PGT(English)</t>
  </si>
  <si>
    <t xml:space="preserve">PGT (Economics) </t>
  </si>
  <si>
    <t>TGT(Social Studies)</t>
  </si>
  <si>
    <t>TGT(Sanskrit)</t>
  </si>
  <si>
    <t>S. NO. 05  - MR. DILIP MODI, PGT(COMP. SC.) JOINED ON 07.08.2023 ON TRANSFER FROM KV, UMROI CANTT, SILCHAR REGION.</t>
  </si>
  <si>
    <t>S. NO. 04  - MS. MADHULIKA VERMA, PGT(ENGLISH) JOINED ON 17.08.2023 ON TRANSFER FROM KV, HINOO(1ST SHIFT), RANCHI REGION.</t>
  </si>
  <si>
    <t>(RUPEES THIRTY LAKH  SEVENTY FIVE THOUSAND  ONE HUNDRED EIGHTY SEVEN ONLY) FROM SCHOOL FUND FOR THE MONTH OF  AUGUST - 2023.</t>
  </si>
  <si>
    <t>S. NO. 10 -MR. ASHOK KUMAR MAHTO, TGT(MATHS) JOINED ON 11.08.2023 ON TRANSFER FROM KV, HINOO 2ND SHIFT, RANCHI REGION.</t>
  </si>
  <si>
    <t xml:space="preserve">S. No. 20  - MRS. POOJA RAJPUT, TGT(WE)  IS ON MATERNITY LEAVE FROM  31.03.2023 TO 26.09.2023, HENCE NO TRANSPORT ALLOWANCE ADMISSIBLE. </t>
  </si>
  <si>
    <t xml:space="preserve">S. No. 25  - MRS. ANKITA RAJ, PRIMARTY TEACHER  IS ON CHILD CARE LEAVE FROM  17.06.2023 TO  18.10.2023, HENCE NO TRANSPORT ALLOWANCE ADMISSIBLE.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</si>
</sst>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.5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4"/>
      <name val="Calibri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.5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4"/>
      <color theme="1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9" fillId="0" borderId="10" xfId="0" applyFont="1" applyBorder="1" applyAlignment="1">
      <alignment vertical="center"/>
    </xf>
    <xf numFmtId="0" fontId="48" fillId="0" borderId="0" xfId="0" applyFont="1" applyFill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8" fillId="0" borderId="0" xfId="0" applyFont="1" applyAlignment="1">
      <alignment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4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 applyProtection="1">
      <alignment horizontal="center" vertical="center" textRotation="90" wrapText="1"/>
      <protection locked="0"/>
    </xf>
    <xf numFmtId="0" fontId="19" fillId="0" borderId="10" xfId="0" applyFont="1" applyFill="1" applyBorder="1" applyAlignment="1">
      <alignment horizontal="center" vertical="justify" textRotation="90" wrapText="1"/>
    </xf>
    <xf numFmtId="0" fontId="25" fillId="0" borderId="0" xfId="0" applyFont="1" applyFill="1" applyAlignment="1">
      <alignment horizontal="center" vertical="center" textRotation="90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8" fillId="0" borderId="0" xfId="0" applyFont="1" applyFill="1" applyAlignment="1">
      <alignment/>
    </xf>
    <xf numFmtId="43" fontId="48" fillId="0" borderId="0" xfId="42" applyFont="1" applyFill="1" applyAlignment="1">
      <alignment horizontal="left"/>
    </xf>
    <xf numFmtId="0" fontId="2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48" fillId="0" borderId="0" xfId="0" applyFont="1" applyFill="1" applyAlignment="1">
      <alignment horizontal="right"/>
    </xf>
    <xf numFmtId="1" fontId="19" fillId="0" borderId="10" xfId="0" applyNumberFormat="1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left" vertical="center"/>
    </xf>
    <xf numFmtId="0" fontId="5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9" fillId="34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 quotePrefix="1">
      <alignment horizontal="center" vertical="center"/>
    </xf>
    <xf numFmtId="0" fontId="21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1" fontId="19" fillId="0" borderId="11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left"/>
    </xf>
    <xf numFmtId="0" fontId="19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4"/>
  <sheetViews>
    <sheetView tabSelected="1" view="pageBreakPreview" zoomScaleNormal="85" zoomScaleSheetLayoutView="100" zoomScalePageLayoutView="0" workbookViewId="0" topLeftCell="A1">
      <pane xSplit="4" ySplit="3" topLeftCell="BA2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D3" sqref="BD3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32.00390625" style="1" customWidth="1"/>
    <col min="4" max="4" width="18.57421875" style="1" customWidth="1"/>
    <col min="5" max="5" width="6.57421875" style="1" customWidth="1"/>
    <col min="6" max="6" width="6.28125" style="1" customWidth="1"/>
    <col min="7" max="7" width="6.140625" style="1" customWidth="1"/>
    <col min="8" max="8" width="5.140625" style="1" customWidth="1"/>
    <col min="9" max="9" width="10.28125" style="13" customWidth="1"/>
    <col min="10" max="10" width="5.28125" style="1" customWidth="1"/>
    <col min="11" max="11" width="9.00390625" style="1" customWidth="1"/>
    <col min="12" max="12" width="7.57421875" style="1" customWidth="1"/>
    <col min="13" max="13" width="7.140625" style="1" customWidth="1"/>
    <col min="14" max="14" width="9.140625" style="1" customWidth="1"/>
    <col min="15" max="15" width="8.421875" style="1" customWidth="1"/>
    <col min="16" max="16" width="5.421875" style="1" customWidth="1"/>
    <col min="17" max="17" width="7.140625" style="1" customWidth="1"/>
    <col min="18" max="26" width="5.57421875" style="1" customWidth="1"/>
    <col min="27" max="27" width="6.7109375" style="1" customWidth="1"/>
    <col min="28" max="28" width="7.28125" style="1" customWidth="1"/>
    <col min="29" max="29" width="11.00390625" style="1" customWidth="1"/>
    <col min="30" max="30" width="8.00390625" style="13" customWidth="1"/>
    <col min="31" max="31" width="7.8515625" style="1" customWidth="1"/>
    <col min="32" max="32" width="8.28125" style="1" customWidth="1"/>
    <col min="33" max="33" width="8.57421875" style="13" customWidth="1"/>
    <col min="34" max="35" width="8.57421875" style="1" customWidth="1"/>
    <col min="36" max="36" width="5.57421875" style="1" customWidth="1"/>
    <col min="37" max="37" width="6.57421875" style="1" customWidth="1"/>
    <col min="38" max="38" width="5.7109375" style="1" customWidth="1"/>
    <col min="39" max="39" width="7.7109375" style="1" customWidth="1"/>
    <col min="40" max="40" width="5.7109375" style="1" customWidth="1"/>
    <col min="41" max="41" width="8.140625" style="1" customWidth="1"/>
    <col min="42" max="42" width="5.7109375" style="1" customWidth="1"/>
    <col min="43" max="43" width="9.8515625" style="13" customWidth="1"/>
    <col min="44" max="44" width="6.7109375" style="1" customWidth="1"/>
    <col min="45" max="45" width="5.8515625" style="1" customWidth="1"/>
    <col min="46" max="48" width="5.140625" style="1" customWidth="1"/>
    <col min="49" max="51" width="6.00390625" style="1" customWidth="1"/>
    <col min="52" max="52" width="6.57421875" style="1" customWidth="1"/>
    <col min="53" max="54" width="6.140625" style="1" customWidth="1"/>
    <col min="55" max="55" width="7.421875" style="1" customWidth="1"/>
    <col min="56" max="56" width="7.8515625" style="1" customWidth="1"/>
    <col min="57" max="57" width="8.00390625" style="1" customWidth="1"/>
    <col min="58" max="58" width="5.8515625" style="1" customWidth="1"/>
    <col min="59" max="59" width="7.57421875" style="1" customWidth="1"/>
    <col min="60" max="60" width="9.57421875" style="1" customWidth="1"/>
    <col min="61" max="61" width="9.140625" style="1" customWidth="1"/>
    <col min="62" max="62" width="6.421875" style="30" customWidth="1"/>
    <col min="63" max="16384" width="9.140625" style="1" customWidth="1"/>
  </cols>
  <sheetData>
    <row r="1" spans="2:62" s="42" customFormat="1" ht="29.25" customHeight="1">
      <c r="B1" s="43"/>
      <c r="C1" s="61" t="s">
        <v>68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AD1" s="44"/>
      <c r="AG1" s="44"/>
      <c r="AJ1" s="61" t="str">
        <f>C1</f>
        <v>KENDRIYA VIDYALAYA, RAMGARH CANTT.</v>
      </c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J1" s="45"/>
    </row>
    <row r="2" spans="2:62" s="42" customFormat="1" ht="23.25" customHeight="1">
      <c r="B2" s="43"/>
      <c r="C2" s="62" t="s">
        <v>115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AD2" s="44"/>
      <c r="AG2" s="44"/>
      <c r="AJ2" s="62" t="str">
        <f>C2</f>
        <v>PAY BILL FOR THE MONTH OF  AUGUST - 2023</v>
      </c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J2" s="45"/>
    </row>
    <row r="3" spans="1:62" s="24" customFormat="1" ht="139.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113</v>
      </c>
      <c r="L3" s="20" t="s">
        <v>10</v>
      </c>
      <c r="M3" s="20" t="s">
        <v>114</v>
      </c>
      <c r="N3" s="20" t="s">
        <v>105</v>
      </c>
      <c r="O3" s="21" t="s">
        <v>109</v>
      </c>
      <c r="P3" s="20" t="s">
        <v>12</v>
      </c>
      <c r="Q3" s="20" t="s">
        <v>13</v>
      </c>
      <c r="R3" s="20" t="s">
        <v>16</v>
      </c>
      <c r="S3" s="20" t="s">
        <v>18</v>
      </c>
      <c r="T3" s="20" t="s">
        <v>19</v>
      </c>
      <c r="U3" s="20" t="s">
        <v>20</v>
      </c>
      <c r="V3" s="20" t="s">
        <v>21</v>
      </c>
      <c r="W3" s="20" t="s">
        <v>22</v>
      </c>
      <c r="X3" s="20" t="s">
        <v>17</v>
      </c>
      <c r="Y3" s="20" t="s">
        <v>14</v>
      </c>
      <c r="Z3" s="20" t="s">
        <v>11</v>
      </c>
      <c r="AA3" s="20" t="s">
        <v>23</v>
      </c>
      <c r="AB3" s="20" t="s">
        <v>15</v>
      </c>
      <c r="AC3" s="20" t="s">
        <v>24</v>
      </c>
      <c r="AD3" s="20" t="s">
        <v>25</v>
      </c>
      <c r="AE3" s="20" t="s">
        <v>26</v>
      </c>
      <c r="AF3" s="20" t="s">
        <v>27</v>
      </c>
      <c r="AG3" s="20" t="s">
        <v>28</v>
      </c>
      <c r="AH3" s="21" t="s">
        <v>110</v>
      </c>
      <c r="AI3" s="21" t="s">
        <v>109</v>
      </c>
      <c r="AJ3" s="20" t="s">
        <v>29</v>
      </c>
      <c r="AK3" s="20" t="s">
        <v>30</v>
      </c>
      <c r="AL3" s="20" t="s">
        <v>31</v>
      </c>
      <c r="AM3" s="22" t="s">
        <v>90</v>
      </c>
      <c r="AN3" s="22" t="s">
        <v>31</v>
      </c>
      <c r="AO3" s="23" t="s">
        <v>92</v>
      </c>
      <c r="AP3" s="20" t="s">
        <v>91</v>
      </c>
      <c r="AQ3" s="20" t="s">
        <v>32</v>
      </c>
      <c r="AR3" s="20" t="s">
        <v>33</v>
      </c>
      <c r="AS3" s="20" t="s">
        <v>34</v>
      </c>
      <c r="AT3" s="20" t="s">
        <v>35</v>
      </c>
      <c r="AU3" s="34" t="s">
        <v>36</v>
      </c>
      <c r="AV3" s="20" t="s">
        <v>37</v>
      </c>
      <c r="AW3" s="20" t="s">
        <v>31</v>
      </c>
      <c r="AX3" s="20" t="s">
        <v>38</v>
      </c>
      <c r="AY3" s="20" t="s">
        <v>31</v>
      </c>
      <c r="AZ3" s="20" t="s">
        <v>39</v>
      </c>
      <c r="BA3" s="34" t="s">
        <v>11</v>
      </c>
      <c r="BB3" s="20" t="s">
        <v>40</v>
      </c>
      <c r="BC3" s="20" t="s">
        <v>41</v>
      </c>
      <c r="BD3" s="20" t="s">
        <v>42</v>
      </c>
      <c r="BE3" s="20" t="s">
        <v>43</v>
      </c>
      <c r="BF3" s="20" t="s">
        <v>44</v>
      </c>
      <c r="BG3" s="20" t="s">
        <v>45</v>
      </c>
      <c r="BH3" s="20" t="s">
        <v>46</v>
      </c>
      <c r="BI3" s="20" t="s">
        <v>47</v>
      </c>
      <c r="BJ3" s="20" t="s">
        <v>48</v>
      </c>
    </row>
    <row r="4" spans="1:62" s="8" customFormat="1" ht="18.75" customHeight="1">
      <c r="A4" s="5">
        <v>1</v>
      </c>
      <c r="B4" s="31">
        <v>17501</v>
      </c>
      <c r="C4" s="3" t="s">
        <v>116</v>
      </c>
      <c r="D4" s="3" t="s">
        <v>70</v>
      </c>
      <c r="E4" s="6">
        <v>12</v>
      </c>
      <c r="F4" s="6">
        <v>1</v>
      </c>
      <c r="G4" s="6">
        <v>1</v>
      </c>
      <c r="H4" s="5">
        <v>31</v>
      </c>
      <c r="I4" s="3">
        <v>94100</v>
      </c>
      <c r="J4" s="5">
        <v>0</v>
      </c>
      <c r="K4" s="5">
        <f>INT((I4)*0.42+0.5)</f>
        <v>39522</v>
      </c>
      <c r="L4" s="5">
        <v>3600</v>
      </c>
      <c r="M4" s="5">
        <f>INT((L4)*0.42+0.5)</f>
        <v>1512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7">
        <f>SUM(I4:AB4)</f>
        <v>138734</v>
      </c>
      <c r="AD4" s="46">
        <v>20000</v>
      </c>
      <c r="AE4" s="7">
        <v>250</v>
      </c>
      <c r="AF4" s="7">
        <v>0</v>
      </c>
      <c r="AG4" s="7">
        <v>0</v>
      </c>
      <c r="AH4" s="7">
        <f>O4</f>
        <v>0</v>
      </c>
      <c r="AI4" s="7">
        <f>O4</f>
        <v>0</v>
      </c>
      <c r="AJ4" s="7">
        <v>0</v>
      </c>
      <c r="AK4" s="7">
        <v>0</v>
      </c>
      <c r="AL4" s="7">
        <v>0</v>
      </c>
      <c r="AM4" s="5">
        <v>0</v>
      </c>
      <c r="AN4" s="7">
        <v>0</v>
      </c>
      <c r="AO4" s="7">
        <v>0</v>
      </c>
      <c r="AP4" s="7">
        <v>0</v>
      </c>
      <c r="AQ4" s="33">
        <v>20000</v>
      </c>
      <c r="AR4" s="7">
        <v>0</v>
      </c>
      <c r="AS4" s="7">
        <v>0</v>
      </c>
      <c r="AT4" s="7">
        <v>0</v>
      </c>
      <c r="AU4" s="33">
        <f>P4</f>
        <v>0</v>
      </c>
      <c r="AV4" s="7">
        <v>0</v>
      </c>
      <c r="AW4" s="7">
        <v>0</v>
      </c>
      <c r="AX4" s="7">
        <v>0</v>
      </c>
      <c r="AY4" s="7">
        <v>0</v>
      </c>
      <c r="AZ4" s="7">
        <v>120</v>
      </c>
      <c r="BA4" s="7">
        <f>Z4</f>
        <v>0</v>
      </c>
      <c r="BB4" s="7">
        <v>0</v>
      </c>
      <c r="BC4" s="7">
        <v>880</v>
      </c>
      <c r="BD4" s="7">
        <v>0</v>
      </c>
      <c r="BE4" s="7">
        <v>0</v>
      </c>
      <c r="BF4" s="7">
        <v>0</v>
      </c>
      <c r="BG4" s="7">
        <v>0</v>
      </c>
      <c r="BH4" s="7">
        <f aca="true" t="shared" si="0" ref="BH4:BH11">SUM(AD4:BG4)</f>
        <v>41250</v>
      </c>
      <c r="BI4" s="7">
        <f aca="true" t="shared" si="1" ref="BI4:BI36">SUM(AC4-BH4)</f>
        <v>97484</v>
      </c>
      <c r="BJ4" s="47" t="s">
        <v>111</v>
      </c>
    </row>
    <row r="5" spans="1:62" s="8" customFormat="1" ht="18.75" customHeight="1">
      <c r="A5" s="5">
        <v>2</v>
      </c>
      <c r="B5" s="31">
        <v>13219</v>
      </c>
      <c r="C5" s="3" t="s">
        <v>88</v>
      </c>
      <c r="D5" s="3" t="s">
        <v>93</v>
      </c>
      <c r="E5" s="6">
        <v>10</v>
      </c>
      <c r="F5" s="6">
        <v>1</v>
      </c>
      <c r="G5" s="6">
        <v>1</v>
      </c>
      <c r="H5" s="5">
        <v>31</v>
      </c>
      <c r="I5" s="3">
        <v>77700</v>
      </c>
      <c r="J5" s="5">
        <v>0</v>
      </c>
      <c r="K5" s="5">
        <f aca="true" t="shared" si="2" ref="K5:K36">INT((I5)*0.42+0.5)</f>
        <v>32634</v>
      </c>
      <c r="L5" s="5">
        <v>3600</v>
      </c>
      <c r="M5" s="5">
        <f aca="true" t="shared" si="3" ref="M5:M36">INT((L5)*0.42+0.5)</f>
        <v>1512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7">
        <f>SUM(I5:AB5)</f>
        <v>115446</v>
      </c>
      <c r="AD5" s="46">
        <v>6000</v>
      </c>
      <c r="AE5" s="7">
        <v>625</v>
      </c>
      <c r="AF5" s="7">
        <v>0</v>
      </c>
      <c r="AG5" s="7">
        <v>254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5">
        <v>0</v>
      </c>
      <c r="AN5" s="7">
        <v>0</v>
      </c>
      <c r="AO5" s="7">
        <v>0</v>
      </c>
      <c r="AP5" s="7">
        <v>0</v>
      </c>
      <c r="AQ5" s="33">
        <v>10000</v>
      </c>
      <c r="AR5" s="7">
        <v>0</v>
      </c>
      <c r="AS5" s="7">
        <v>0</v>
      </c>
      <c r="AT5" s="7">
        <v>0</v>
      </c>
      <c r="AU5" s="33">
        <v>0</v>
      </c>
      <c r="AV5" s="7">
        <v>0</v>
      </c>
      <c r="AW5" s="7">
        <v>0</v>
      </c>
      <c r="AX5" s="7">
        <v>0</v>
      </c>
      <c r="AY5" s="7">
        <v>0</v>
      </c>
      <c r="AZ5" s="7">
        <v>120</v>
      </c>
      <c r="BA5" s="7">
        <v>0</v>
      </c>
      <c r="BB5" s="7">
        <v>0</v>
      </c>
      <c r="BC5" s="7">
        <v>210</v>
      </c>
      <c r="BD5" s="7">
        <v>0</v>
      </c>
      <c r="BE5" s="7">
        <v>0</v>
      </c>
      <c r="BF5" s="7">
        <v>0</v>
      </c>
      <c r="BG5" s="7">
        <v>0</v>
      </c>
      <c r="BH5" s="7">
        <f t="shared" si="0"/>
        <v>17209</v>
      </c>
      <c r="BI5" s="7">
        <f t="shared" si="1"/>
        <v>98237</v>
      </c>
      <c r="BJ5" s="47" t="s">
        <v>111</v>
      </c>
    </row>
    <row r="6" spans="1:62" s="8" customFormat="1" ht="18.75" customHeight="1">
      <c r="A6" s="5">
        <v>3</v>
      </c>
      <c r="B6" s="31">
        <v>11995</v>
      </c>
      <c r="C6" s="3" t="s">
        <v>94</v>
      </c>
      <c r="D6" s="48" t="s">
        <v>71</v>
      </c>
      <c r="E6" s="6">
        <v>10</v>
      </c>
      <c r="F6" s="6">
        <v>1</v>
      </c>
      <c r="G6" s="6">
        <v>1</v>
      </c>
      <c r="H6" s="5">
        <v>31</v>
      </c>
      <c r="I6" s="3">
        <v>84900</v>
      </c>
      <c r="J6" s="5">
        <v>0</v>
      </c>
      <c r="K6" s="5">
        <f t="shared" si="2"/>
        <v>35658</v>
      </c>
      <c r="L6" s="7">
        <v>3600</v>
      </c>
      <c r="M6" s="5">
        <f t="shared" si="3"/>
        <v>1512</v>
      </c>
      <c r="N6" s="5">
        <f>INT((I6)*0.09+0.5)</f>
        <v>7641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7">
        <f aca="true" t="shared" si="4" ref="AC6:AC36">SUM(I6:AB6)</f>
        <v>133311</v>
      </c>
      <c r="AD6" s="46">
        <v>15000</v>
      </c>
      <c r="AE6" s="7">
        <v>625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5">
        <v>0</v>
      </c>
      <c r="AN6" s="7">
        <v>0</v>
      </c>
      <c r="AO6" s="7">
        <v>0</v>
      </c>
      <c r="AP6" s="7">
        <v>0</v>
      </c>
      <c r="AQ6" s="33">
        <v>25000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60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f t="shared" si="0"/>
        <v>40685</v>
      </c>
      <c r="BI6" s="7">
        <f t="shared" si="1"/>
        <v>92626</v>
      </c>
      <c r="BJ6" s="47" t="s">
        <v>111</v>
      </c>
    </row>
    <row r="7" spans="1:62" s="8" customFormat="1" ht="18.75" customHeight="1">
      <c r="A7" s="5">
        <v>4</v>
      </c>
      <c r="B7" s="49">
        <v>18880</v>
      </c>
      <c r="C7" s="15" t="s">
        <v>124</v>
      </c>
      <c r="D7" s="50" t="s">
        <v>125</v>
      </c>
      <c r="E7" s="51">
        <v>10</v>
      </c>
      <c r="F7" s="51">
        <v>1</v>
      </c>
      <c r="G7" s="51">
        <v>1</v>
      </c>
      <c r="H7" s="5">
        <v>31</v>
      </c>
      <c r="I7" s="3">
        <v>82400</v>
      </c>
      <c r="J7" s="5">
        <v>0</v>
      </c>
      <c r="K7" s="5">
        <f t="shared" si="2"/>
        <v>34608</v>
      </c>
      <c r="L7" s="7">
        <v>3600</v>
      </c>
      <c r="M7" s="5">
        <f t="shared" si="3"/>
        <v>1512</v>
      </c>
      <c r="N7" s="5">
        <f>INT((I7)*0.09+0.5)</f>
        <v>7416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7">
        <f t="shared" si="4"/>
        <v>129536</v>
      </c>
      <c r="AD7" s="46">
        <v>17000</v>
      </c>
      <c r="AE7" s="7">
        <v>625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5">
        <v>0</v>
      </c>
      <c r="AN7" s="7">
        <v>0</v>
      </c>
      <c r="AO7" s="7">
        <v>0</v>
      </c>
      <c r="AP7" s="7">
        <v>0</v>
      </c>
      <c r="AQ7" s="33">
        <v>15000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60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f>SUM(AD7:BG7)</f>
        <v>32685</v>
      </c>
      <c r="BI7" s="7">
        <f t="shared" si="1"/>
        <v>96851</v>
      </c>
      <c r="BJ7" s="47" t="s">
        <v>111</v>
      </c>
    </row>
    <row r="8" spans="1:62" s="8" customFormat="1" ht="18.75" customHeight="1">
      <c r="A8" s="5">
        <v>5</v>
      </c>
      <c r="B8" s="49">
        <v>46575</v>
      </c>
      <c r="C8" s="15" t="s">
        <v>117</v>
      </c>
      <c r="D8" s="50" t="s">
        <v>75</v>
      </c>
      <c r="E8" s="51">
        <v>10</v>
      </c>
      <c r="F8" s="51">
        <v>1</v>
      </c>
      <c r="G8" s="51">
        <v>1</v>
      </c>
      <c r="H8" s="5">
        <v>31</v>
      </c>
      <c r="I8" s="3">
        <v>71100</v>
      </c>
      <c r="J8" s="5">
        <v>0</v>
      </c>
      <c r="K8" s="5">
        <f t="shared" si="2"/>
        <v>29862</v>
      </c>
      <c r="L8" s="7">
        <v>3600</v>
      </c>
      <c r="M8" s="5">
        <f t="shared" si="3"/>
        <v>1512</v>
      </c>
      <c r="N8" s="5">
        <f>INT((I8)*0.09+0.5)</f>
        <v>6399</v>
      </c>
      <c r="O8" s="5">
        <f>INT((I8+K8)*0.14+0.5)</f>
        <v>14135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7">
        <f t="shared" si="4"/>
        <v>126608</v>
      </c>
      <c r="AD8" s="46">
        <v>15000</v>
      </c>
      <c r="AE8" s="7">
        <v>250</v>
      </c>
      <c r="AF8" s="7">
        <v>0</v>
      </c>
      <c r="AG8" s="7">
        <v>0</v>
      </c>
      <c r="AH8" s="5">
        <f>INT((I8+K8)*0.1+0.5)</f>
        <v>10096</v>
      </c>
      <c r="AI8" s="5">
        <f>O8</f>
        <v>14135</v>
      </c>
      <c r="AJ8" s="7">
        <v>0</v>
      </c>
      <c r="AK8" s="7">
        <v>0</v>
      </c>
      <c r="AL8" s="7">
        <v>0</v>
      </c>
      <c r="AM8" s="5">
        <v>0</v>
      </c>
      <c r="AN8" s="7">
        <v>0</v>
      </c>
      <c r="AO8" s="7">
        <v>0</v>
      </c>
      <c r="AP8" s="7">
        <v>0</v>
      </c>
      <c r="AQ8" s="33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60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f>SUM(AD8:BG8)</f>
        <v>39541</v>
      </c>
      <c r="BI8" s="7">
        <f t="shared" si="1"/>
        <v>87067</v>
      </c>
      <c r="BJ8" s="47" t="s">
        <v>111</v>
      </c>
    </row>
    <row r="9" spans="1:62" s="8" customFormat="1" ht="18.75" customHeight="1">
      <c r="A9" s="5">
        <v>6</v>
      </c>
      <c r="B9" s="49">
        <v>57491</v>
      </c>
      <c r="C9" s="15" t="s">
        <v>49</v>
      </c>
      <c r="D9" s="15" t="s">
        <v>126</v>
      </c>
      <c r="E9" s="51">
        <v>8</v>
      </c>
      <c r="F9" s="51">
        <v>1</v>
      </c>
      <c r="G9" s="51">
        <v>1</v>
      </c>
      <c r="H9" s="5">
        <v>31</v>
      </c>
      <c r="I9" s="3">
        <v>62200</v>
      </c>
      <c r="J9" s="5">
        <v>0</v>
      </c>
      <c r="K9" s="5">
        <f t="shared" si="2"/>
        <v>26124</v>
      </c>
      <c r="L9" s="7">
        <v>1800</v>
      </c>
      <c r="M9" s="5">
        <f t="shared" si="3"/>
        <v>756</v>
      </c>
      <c r="N9" s="5">
        <f>INT((I9)*0.09+0.5)</f>
        <v>5598</v>
      </c>
      <c r="O9" s="5">
        <f>INT((I9+K9)*0.14+0.5)</f>
        <v>12365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7">
        <f>SUM(I9:AB9)</f>
        <v>108843</v>
      </c>
      <c r="AD9" s="46">
        <v>7500</v>
      </c>
      <c r="AE9" s="7">
        <v>625</v>
      </c>
      <c r="AF9" s="7">
        <v>0</v>
      </c>
      <c r="AG9" s="7">
        <v>0</v>
      </c>
      <c r="AH9" s="5">
        <f>INT((I9+K9)*0.1+0.5)</f>
        <v>8832</v>
      </c>
      <c r="AI9" s="5">
        <f>O9</f>
        <v>12365</v>
      </c>
      <c r="AJ9" s="7">
        <v>0</v>
      </c>
      <c r="AK9" s="7">
        <v>0</v>
      </c>
      <c r="AL9" s="7">
        <v>0</v>
      </c>
      <c r="AM9" s="5">
        <v>0</v>
      </c>
      <c r="AN9" s="7">
        <v>0</v>
      </c>
      <c r="AO9" s="7">
        <v>0</v>
      </c>
      <c r="AP9" s="7">
        <v>0</v>
      </c>
      <c r="AQ9" s="33">
        <v>0</v>
      </c>
      <c r="AR9" s="7">
        <v>0</v>
      </c>
      <c r="AS9" s="7">
        <v>0</v>
      </c>
      <c r="AT9" s="7">
        <v>0</v>
      </c>
      <c r="AU9" s="33">
        <f>P9</f>
        <v>0</v>
      </c>
      <c r="AV9" s="7">
        <v>0</v>
      </c>
      <c r="AW9" s="7">
        <v>0</v>
      </c>
      <c r="AX9" s="7">
        <v>0</v>
      </c>
      <c r="AY9" s="7">
        <v>0</v>
      </c>
      <c r="AZ9" s="7">
        <v>60</v>
      </c>
      <c r="BA9" s="7">
        <f>Z9</f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f t="shared" si="0"/>
        <v>29382</v>
      </c>
      <c r="BI9" s="7">
        <f t="shared" si="1"/>
        <v>79461</v>
      </c>
      <c r="BJ9" s="47" t="s">
        <v>111</v>
      </c>
    </row>
    <row r="10" spans="1:62" s="8" customFormat="1" ht="18.75" customHeight="1">
      <c r="A10" s="5">
        <v>7</v>
      </c>
      <c r="B10" s="31">
        <v>31774</v>
      </c>
      <c r="C10" s="3" t="s">
        <v>81</v>
      </c>
      <c r="D10" s="3" t="s">
        <v>108</v>
      </c>
      <c r="E10" s="6">
        <v>8</v>
      </c>
      <c r="F10" s="6">
        <v>1</v>
      </c>
      <c r="G10" s="6">
        <v>1</v>
      </c>
      <c r="H10" s="5">
        <v>31</v>
      </c>
      <c r="I10" s="3">
        <v>68000</v>
      </c>
      <c r="J10" s="5">
        <v>0</v>
      </c>
      <c r="K10" s="5">
        <f t="shared" si="2"/>
        <v>28560</v>
      </c>
      <c r="L10" s="7">
        <v>1800</v>
      </c>
      <c r="M10" s="5">
        <f t="shared" si="3"/>
        <v>756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7">
        <f>SUM(I10:AB10)</f>
        <v>99116</v>
      </c>
      <c r="AD10" s="46">
        <v>8500</v>
      </c>
      <c r="AE10" s="7">
        <v>625</v>
      </c>
      <c r="AF10" s="7">
        <v>0</v>
      </c>
      <c r="AG10" s="7">
        <v>966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5">
        <v>0</v>
      </c>
      <c r="AN10" s="7">
        <v>0</v>
      </c>
      <c r="AO10" s="7">
        <v>0</v>
      </c>
      <c r="AP10" s="7">
        <v>0</v>
      </c>
      <c r="AQ10" s="33">
        <v>10000</v>
      </c>
      <c r="AR10" s="7">
        <v>0</v>
      </c>
      <c r="AS10" s="7">
        <v>0</v>
      </c>
      <c r="AT10" s="7">
        <v>0</v>
      </c>
      <c r="AU10" s="33">
        <v>0</v>
      </c>
      <c r="AV10" s="7">
        <v>0</v>
      </c>
      <c r="AW10" s="7">
        <v>0</v>
      </c>
      <c r="AX10" s="7">
        <v>0</v>
      </c>
      <c r="AY10" s="7">
        <v>0</v>
      </c>
      <c r="AZ10" s="7">
        <v>60</v>
      </c>
      <c r="BA10" s="7">
        <v>0</v>
      </c>
      <c r="BB10" s="7">
        <v>0</v>
      </c>
      <c r="BC10" s="7">
        <v>440</v>
      </c>
      <c r="BD10" s="7">
        <v>0</v>
      </c>
      <c r="BE10" s="7">
        <v>0</v>
      </c>
      <c r="BF10" s="7">
        <v>0</v>
      </c>
      <c r="BG10" s="7">
        <v>0</v>
      </c>
      <c r="BH10" s="7">
        <f t="shared" si="0"/>
        <v>20591</v>
      </c>
      <c r="BI10" s="7">
        <f t="shared" si="1"/>
        <v>78525</v>
      </c>
      <c r="BJ10" s="47" t="s">
        <v>111</v>
      </c>
    </row>
    <row r="11" spans="1:62" s="8" customFormat="1" ht="18.75" customHeight="1">
      <c r="A11" s="5">
        <v>8</v>
      </c>
      <c r="B11" s="31">
        <v>14964</v>
      </c>
      <c r="C11" s="3" t="s">
        <v>100</v>
      </c>
      <c r="D11" s="48" t="s">
        <v>76</v>
      </c>
      <c r="E11" s="6">
        <v>8</v>
      </c>
      <c r="F11" s="6">
        <v>1</v>
      </c>
      <c r="G11" s="6">
        <v>1</v>
      </c>
      <c r="H11" s="5">
        <v>31</v>
      </c>
      <c r="I11" s="3">
        <v>76500</v>
      </c>
      <c r="J11" s="5">
        <v>0</v>
      </c>
      <c r="K11" s="5">
        <f t="shared" si="2"/>
        <v>32130</v>
      </c>
      <c r="L11" s="7">
        <v>1800</v>
      </c>
      <c r="M11" s="5">
        <f t="shared" si="3"/>
        <v>756</v>
      </c>
      <c r="N11" s="5">
        <f>INT((I11)*0.09+0.5)</f>
        <v>6885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7">
        <f t="shared" si="4"/>
        <v>118071</v>
      </c>
      <c r="AD11" s="46">
        <v>7000</v>
      </c>
      <c r="AE11" s="7">
        <v>625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5">
        <v>0</v>
      </c>
      <c r="AN11" s="7">
        <v>0</v>
      </c>
      <c r="AO11" s="7">
        <v>0</v>
      </c>
      <c r="AP11" s="7">
        <v>0</v>
      </c>
      <c r="AQ11" s="33">
        <v>26000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60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f t="shared" si="0"/>
        <v>33685</v>
      </c>
      <c r="BI11" s="7">
        <f t="shared" si="1"/>
        <v>84386</v>
      </c>
      <c r="BJ11" s="47" t="s">
        <v>111</v>
      </c>
    </row>
    <row r="12" spans="1:62" s="8" customFormat="1" ht="18.75" customHeight="1">
      <c r="A12" s="5">
        <v>9</v>
      </c>
      <c r="B12" s="31">
        <v>11400</v>
      </c>
      <c r="C12" s="3" t="s">
        <v>50</v>
      </c>
      <c r="D12" s="5" t="s">
        <v>51</v>
      </c>
      <c r="E12" s="6">
        <v>8</v>
      </c>
      <c r="F12" s="6">
        <v>1</v>
      </c>
      <c r="G12" s="6">
        <v>1</v>
      </c>
      <c r="H12" s="5">
        <v>31</v>
      </c>
      <c r="I12" s="3">
        <v>70000</v>
      </c>
      <c r="J12" s="5">
        <v>0</v>
      </c>
      <c r="K12" s="5">
        <f t="shared" si="2"/>
        <v>29400</v>
      </c>
      <c r="L12" s="7">
        <v>1800</v>
      </c>
      <c r="M12" s="5">
        <f t="shared" si="3"/>
        <v>756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7">
        <f t="shared" si="4"/>
        <v>101956</v>
      </c>
      <c r="AD12" s="46">
        <v>9500</v>
      </c>
      <c r="AE12" s="7">
        <v>625</v>
      </c>
      <c r="AF12" s="7">
        <v>0</v>
      </c>
      <c r="AG12" s="7">
        <v>655</v>
      </c>
      <c r="AH12" s="7">
        <f>O12</f>
        <v>0</v>
      </c>
      <c r="AI12" s="7">
        <f>O12</f>
        <v>0</v>
      </c>
      <c r="AJ12" s="7">
        <v>0</v>
      </c>
      <c r="AK12" s="7">
        <v>0</v>
      </c>
      <c r="AL12" s="7">
        <v>0</v>
      </c>
      <c r="AM12" s="5">
        <v>0</v>
      </c>
      <c r="AN12" s="7">
        <v>0</v>
      </c>
      <c r="AO12" s="7">
        <v>0</v>
      </c>
      <c r="AP12" s="7">
        <v>0</v>
      </c>
      <c r="AQ12" s="33">
        <v>20000</v>
      </c>
      <c r="AR12" s="7">
        <v>0</v>
      </c>
      <c r="AS12" s="7">
        <v>0</v>
      </c>
      <c r="AT12" s="7">
        <v>0</v>
      </c>
      <c r="AU12" s="33">
        <f>P12</f>
        <v>0</v>
      </c>
      <c r="AV12" s="7">
        <v>0</v>
      </c>
      <c r="AW12" s="7">
        <v>0</v>
      </c>
      <c r="AX12" s="7">
        <v>0</v>
      </c>
      <c r="AY12" s="7">
        <v>0</v>
      </c>
      <c r="AZ12" s="7">
        <v>60</v>
      </c>
      <c r="BA12" s="7">
        <f>Z12</f>
        <v>0</v>
      </c>
      <c r="BB12" s="7">
        <v>0</v>
      </c>
      <c r="BC12" s="7">
        <v>440</v>
      </c>
      <c r="BD12" s="7">
        <v>0</v>
      </c>
      <c r="BE12" s="7">
        <v>0</v>
      </c>
      <c r="BF12" s="7">
        <v>0</v>
      </c>
      <c r="BG12" s="7">
        <v>0</v>
      </c>
      <c r="BH12" s="7">
        <f>SUM(AD12:BG12)</f>
        <v>31280</v>
      </c>
      <c r="BI12" s="7">
        <f t="shared" si="1"/>
        <v>70676</v>
      </c>
      <c r="BJ12" s="47" t="s">
        <v>111</v>
      </c>
    </row>
    <row r="13" spans="1:62" s="8" customFormat="1" ht="18.75" customHeight="1">
      <c r="A13" s="5">
        <v>10</v>
      </c>
      <c r="B13" s="31">
        <v>11640</v>
      </c>
      <c r="C13" s="3" t="s">
        <v>118</v>
      </c>
      <c r="D13" s="3" t="s">
        <v>52</v>
      </c>
      <c r="E13" s="6">
        <v>7</v>
      </c>
      <c r="F13" s="6">
        <v>1</v>
      </c>
      <c r="G13" s="6">
        <v>1</v>
      </c>
      <c r="H13" s="5">
        <v>31</v>
      </c>
      <c r="I13" s="3">
        <v>70000</v>
      </c>
      <c r="J13" s="5">
        <v>0</v>
      </c>
      <c r="K13" s="5">
        <f t="shared" si="2"/>
        <v>29400</v>
      </c>
      <c r="L13" s="7">
        <v>1800</v>
      </c>
      <c r="M13" s="5">
        <f t="shared" si="3"/>
        <v>756</v>
      </c>
      <c r="N13" s="5">
        <f>INT((I13)*0.09+0.5)</f>
        <v>6300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7">
        <f t="shared" si="4"/>
        <v>108256</v>
      </c>
      <c r="AD13" s="46">
        <v>8000</v>
      </c>
      <c r="AE13" s="7">
        <v>625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33">
        <v>13000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60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f>SUM(AD13:BG13)</f>
        <v>21685</v>
      </c>
      <c r="BI13" s="7">
        <f t="shared" si="1"/>
        <v>86571</v>
      </c>
      <c r="BJ13" s="47" t="s">
        <v>111</v>
      </c>
    </row>
    <row r="14" spans="1:62" s="8" customFormat="1" ht="18.75" customHeight="1">
      <c r="A14" s="5">
        <v>11</v>
      </c>
      <c r="B14" s="31">
        <v>26643</v>
      </c>
      <c r="C14" s="3" t="s">
        <v>79</v>
      </c>
      <c r="D14" s="3" t="s">
        <v>52</v>
      </c>
      <c r="E14" s="6">
        <v>7</v>
      </c>
      <c r="F14" s="6">
        <v>1</v>
      </c>
      <c r="G14" s="6">
        <v>1</v>
      </c>
      <c r="H14" s="5">
        <v>31</v>
      </c>
      <c r="I14" s="3">
        <v>64100</v>
      </c>
      <c r="J14" s="5">
        <v>0</v>
      </c>
      <c r="K14" s="5">
        <f t="shared" si="2"/>
        <v>26922</v>
      </c>
      <c r="L14" s="7">
        <v>1800</v>
      </c>
      <c r="M14" s="5">
        <f t="shared" si="3"/>
        <v>756</v>
      </c>
      <c r="N14" s="5">
        <f>INT((I14)*0.09+0.5)</f>
        <v>5769</v>
      </c>
      <c r="O14" s="5">
        <f aca="true" t="shared" si="5" ref="O14:O20">INT((I14+K14)*0.14+0.5)</f>
        <v>12743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7">
        <f t="shared" si="4"/>
        <v>112090</v>
      </c>
      <c r="AD14" s="46">
        <v>8000</v>
      </c>
      <c r="AE14" s="7">
        <v>625</v>
      </c>
      <c r="AF14" s="7">
        <v>0</v>
      </c>
      <c r="AG14" s="7">
        <v>0</v>
      </c>
      <c r="AH14" s="5">
        <f aca="true" t="shared" si="6" ref="AH14:AH20">INT((I14+K14)*0.1+0.5)</f>
        <v>9102</v>
      </c>
      <c r="AI14" s="5">
        <f aca="true" t="shared" si="7" ref="AI14:AI36">O14</f>
        <v>12743</v>
      </c>
      <c r="AJ14" s="7">
        <v>0</v>
      </c>
      <c r="AK14" s="7">
        <v>0</v>
      </c>
      <c r="AL14" s="7">
        <v>0</v>
      </c>
      <c r="AM14" s="5">
        <v>0</v>
      </c>
      <c r="AN14" s="7">
        <v>0</v>
      </c>
      <c r="AO14" s="7">
        <v>0</v>
      </c>
      <c r="AP14" s="7">
        <v>0</v>
      </c>
      <c r="AQ14" s="33">
        <v>0</v>
      </c>
      <c r="AR14" s="7">
        <v>0</v>
      </c>
      <c r="AS14" s="7">
        <v>0</v>
      </c>
      <c r="AT14" s="7">
        <v>0</v>
      </c>
      <c r="AU14" s="33">
        <f>P14</f>
        <v>0</v>
      </c>
      <c r="AV14" s="7">
        <v>0</v>
      </c>
      <c r="AW14" s="7">
        <v>0</v>
      </c>
      <c r="AX14" s="7">
        <v>0</v>
      </c>
      <c r="AY14" s="7">
        <v>0</v>
      </c>
      <c r="AZ14" s="7">
        <v>60</v>
      </c>
      <c r="BA14" s="7">
        <f aca="true" t="shared" si="8" ref="BA14:BA19">Z14</f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f aca="true" t="shared" si="9" ref="BH14:BH20">SUM(AD14:BG14)</f>
        <v>30530</v>
      </c>
      <c r="BI14" s="7">
        <f t="shared" si="1"/>
        <v>81560</v>
      </c>
      <c r="BJ14" s="47" t="s">
        <v>111</v>
      </c>
    </row>
    <row r="15" spans="1:62" s="8" customFormat="1" ht="18.75" customHeight="1">
      <c r="A15" s="5">
        <v>12</v>
      </c>
      <c r="B15" s="31">
        <v>57774</v>
      </c>
      <c r="C15" s="3" t="s">
        <v>83</v>
      </c>
      <c r="D15" s="3" t="s">
        <v>72</v>
      </c>
      <c r="E15" s="6">
        <v>7</v>
      </c>
      <c r="F15" s="6">
        <v>1</v>
      </c>
      <c r="G15" s="6">
        <v>1</v>
      </c>
      <c r="H15" s="5">
        <v>31</v>
      </c>
      <c r="I15" s="3">
        <v>58600</v>
      </c>
      <c r="J15" s="5">
        <v>0</v>
      </c>
      <c r="K15" s="5">
        <f t="shared" si="2"/>
        <v>24612</v>
      </c>
      <c r="L15" s="7">
        <v>1800</v>
      </c>
      <c r="M15" s="5">
        <f t="shared" si="3"/>
        <v>756</v>
      </c>
      <c r="N15" s="5">
        <v>0</v>
      </c>
      <c r="O15" s="5">
        <f t="shared" si="5"/>
        <v>11650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7">
        <f>SUM(I15:AB15)</f>
        <v>97418</v>
      </c>
      <c r="AD15" s="46">
        <v>5500</v>
      </c>
      <c r="AE15" s="7">
        <v>625</v>
      </c>
      <c r="AF15" s="7">
        <v>0</v>
      </c>
      <c r="AG15" s="7">
        <v>483</v>
      </c>
      <c r="AH15" s="5">
        <f t="shared" si="6"/>
        <v>8321</v>
      </c>
      <c r="AI15" s="5">
        <f t="shared" si="7"/>
        <v>11650</v>
      </c>
      <c r="AJ15" s="7">
        <v>0</v>
      </c>
      <c r="AK15" s="7">
        <v>0</v>
      </c>
      <c r="AL15" s="7">
        <v>0</v>
      </c>
      <c r="AM15" s="5">
        <v>0</v>
      </c>
      <c r="AN15" s="7">
        <v>0</v>
      </c>
      <c r="AO15" s="7">
        <v>0</v>
      </c>
      <c r="AP15" s="7">
        <v>0</v>
      </c>
      <c r="AQ15" s="33">
        <v>0</v>
      </c>
      <c r="AR15" s="7">
        <v>0</v>
      </c>
      <c r="AS15" s="7">
        <v>0</v>
      </c>
      <c r="AT15" s="7">
        <v>0</v>
      </c>
      <c r="AU15" s="33">
        <v>0</v>
      </c>
      <c r="AV15" s="7">
        <v>0</v>
      </c>
      <c r="AW15" s="7">
        <v>0</v>
      </c>
      <c r="AX15" s="7">
        <v>0</v>
      </c>
      <c r="AY15" s="7">
        <v>0</v>
      </c>
      <c r="AZ15" s="7">
        <v>60</v>
      </c>
      <c r="BA15" s="7">
        <f t="shared" si="8"/>
        <v>0</v>
      </c>
      <c r="BB15" s="7">
        <v>0</v>
      </c>
      <c r="BC15" s="7">
        <v>660</v>
      </c>
      <c r="BD15" s="7">
        <v>0</v>
      </c>
      <c r="BE15" s="7">
        <v>0</v>
      </c>
      <c r="BF15" s="7">
        <v>0</v>
      </c>
      <c r="BG15" s="7">
        <v>0</v>
      </c>
      <c r="BH15" s="7">
        <f>SUM(AD15:BG15)</f>
        <v>27299</v>
      </c>
      <c r="BI15" s="7">
        <f t="shared" si="1"/>
        <v>70119</v>
      </c>
      <c r="BJ15" s="47" t="s">
        <v>111</v>
      </c>
    </row>
    <row r="16" spans="1:62" s="8" customFormat="1" ht="18.75" customHeight="1">
      <c r="A16" s="5">
        <v>13</v>
      </c>
      <c r="B16" s="31">
        <v>57783</v>
      </c>
      <c r="C16" s="3" t="s">
        <v>80</v>
      </c>
      <c r="D16" s="3" t="s">
        <v>52</v>
      </c>
      <c r="E16" s="6">
        <v>7</v>
      </c>
      <c r="F16" s="6">
        <v>1</v>
      </c>
      <c r="G16" s="6">
        <v>1</v>
      </c>
      <c r="H16" s="5">
        <v>31</v>
      </c>
      <c r="I16" s="3">
        <v>56900</v>
      </c>
      <c r="J16" s="5">
        <v>0</v>
      </c>
      <c r="K16" s="5">
        <f t="shared" si="2"/>
        <v>23898</v>
      </c>
      <c r="L16" s="7">
        <v>1800</v>
      </c>
      <c r="M16" s="5">
        <f t="shared" si="3"/>
        <v>756</v>
      </c>
      <c r="N16" s="5">
        <v>0</v>
      </c>
      <c r="O16" s="5">
        <f t="shared" si="5"/>
        <v>11312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7">
        <f t="shared" si="4"/>
        <v>94666</v>
      </c>
      <c r="AD16" s="46">
        <v>2500</v>
      </c>
      <c r="AE16" s="7">
        <v>625</v>
      </c>
      <c r="AF16" s="7">
        <v>0</v>
      </c>
      <c r="AG16" s="7">
        <v>453</v>
      </c>
      <c r="AH16" s="5">
        <f t="shared" si="6"/>
        <v>8080</v>
      </c>
      <c r="AI16" s="5">
        <f t="shared" si="7"/>
        <v>11312</v>
      </c>
      <c r="AJ16" s="7">
        <v>0</v>
      </c>
      <c r="AK16" s="7">
        <v>0</v>
      </c>
      <c r="AL16" s="7">
        <v>0</v>
      </c>
      <c r="AM16" s="5">
        <v>0</v>
      </c>
      <c r="AN16" s="7">
        <v>0</v>
      </c>
      <c r="AO16" s="7">
        <v>0</v>
      </c>
      <c r="AP16" s="7">
        <v>0</v>
      </c>
      <c r="AQ16" s="33">
        <v>0</v>
      </c>
      <c r="AR16" s="7">
        <v>0</v>
      </c>
      <c r="AS16" s="7">
        <v>0</v>
      </c>
      <c r="AT16" s="7">
        <v>0</v>
      </c>
      <c r="AU16" s="33">
        <f>P16</f>
        <v>0</v>
      </c>
      <c r="AV16" s="7">
        <v>0</v>
      </c>
      <c r="AW16" s="7">
        <v>0</v>
      </c>
      <c r="AX16" s="7">
        <v>0</v>
      </c>
      <c r="AY16" s="7">
        <v>0</v>
      </c>
      <c r="AZ16" s="7">
        <v>60</v>
      </c>
      <c r="BA16" s="7">
        <f t="shared" si="8"/>
        <v>0</v>
      </c>
      <c r="BB16" s="7">
        <v>0</v>
      </c>
      <c r="BC16" s="7">
        <v>440</v>
      </c>
      <c r="BD16" s="7">
        <v>0</v>
      </c>
      <c r="BE16" s="7">
        <v>0</v>
      </c>
      <c r="BF16" s="7">
        <v>0</v>
      </c>
      <c r="BG16" s="7">
        <v>0</v>
      </c>
      <c r="BH16" s="7">
        <f t="shared" si="9"/>
        <v>23470</v>
      </c>
      <c r="BI16" s="7">
        <f t="shared" si="1"/>
        <v>71196</v>
      </c>
      <c r="BJ16" s="47" t="s">
        <v>111</v>
      </c>
    </row>
    <row r="17" spans="1:62" s="8" customFormat="1" ht="18.75" customHeight="1">
      <c r="A17" s="5">
        <v>14</v>
      </c>
      <c r="B17" s="49">
        <v>52074</v>
      </c>
      <c r="C17" s="15" t="s">
        <v>82</v>
      </c>
      <c r="D17" s="15" t="s">
        <v>127</v>
      </c>
      <c r="E17" s="51">
        <v>7</v>
      </c>
      <c r="F17" s="51">
        <v>1</v>
      </c>
      <c r="G17" s="51">
        <v>1</v>
      </c>
      <c r="H17" s="5">
        <v>31</v>
      </c>
      <c r="I17" s="15">
        <v>53600</v>
      </c>
      <c r="J17" s="52">
        <v>0</v>
      </c>
      <c r="K17" s="5">
        <f t="shared" si="2"/>
        <v>22512</v>
      </c>
      <c r="L17" s="53">
        <v>1800</v>
      </c>
      <c r="M17" s="5">
        <f t="shared" si="3"/>
        <v>756</v>
      </c>
      <c r="N17" s="5">
        <f>INT((I17)*0.09+0.5)</f>
        <v>4824</v>
      </c>
      <c r="O17" s="5">
        <f t="shared" si="5"/>
        <v>10656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3">
        <f t="shared" si="4"/>
        <v>94148</v>
      </c>
      <c r="AD17" s="46">
        <v>5000</v>
      </c>
      <c r="AE17" s="7">
        <v>625</v>
      </c>
      <c r="AF17" s="7">
        <v>0</v>
      </c>
      <c r="AG17" s="7">
        <v>0</v>
      </c>
      <c r="AH17" s="5">
        <f t="shared" si="6"/>
        <v>7611</v>
      </c>
      <c r="AI17" s="5">
        <f t="shared" si="7"/>
        <v>10656</v>
      </c>
      <c r="AJ17" s="53">
        <v>0</v>
      </c>
      <c r="AK17" s="53">
        <v>0</v>
      </c>
      <c r="AL17" s="53">
        <v>0</v>
      </c>
      <c r="AM17" s="52">
        <v>0</v>
      </c>
      <c r="AN17" s="53">
        <v>0</v>
      </c>
      <c r="AO17" s="7">
        <v>0</v>
      </c>
      <c r="AP17" s="53">
        <v>0</v>
      </c>
      <c r="AQ17" s="54">
        <v>0</v>
      </c>
      <c r="AR17" s="53">
        <v>0</v>
      </c>
      <c r="AS17" s="53">
        <v>0</v>
      </c>
      <c r="AT17" s="53">
        <v>0</v>
      </c>
      <c r="AU17" s="54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60</v>
      </c>
      <c r="BA17" s="53">
        <f t="shared" si="8"/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7">
        <v>0</v>
      </c>
      <c r="BH17" s="53">
        <f t="shared" si="9"/>
        <v>23952</v>
      </c>
      <c r="BI17" s="53">
        <f t="shared" si="1"/>
        <v>70196</v>
      </c>
      <c r="BJ17" s="47" t="s">
        <v>111</v>
      </c>
    </row>
    <row r="18" spans="1:62" s="8" customFormat="1" ht="18.75" customHeight="1">
      <c r="A18" s="5">
        <v>15</v>
      </c>
      <c r="B18" s="49">
        <v>77372</v>
      </c>
      <c r="C18" s="15" t="s">
        <v>95</v>
      </c>
      <c r="D18" s="15" t="s">
        <v>73</v>
      </c>
      <c r="E18" s="51">
        <v>7</v>
      </c>
      <c r="F18" s="51">
        <v>1</v>
      </c>
      <c r="G18" s="51">
        <v>1</v>
      </c>
      <c r="H18" s="5">
        <v>31</v>
      </c>
      <c r="I18" s="15">
        <v>50500</v>
      </c>
      <c r="J18" s="52">
        <v>0</v>
      </c>
      <c r="K18" s="5">
        <f t="shared" si="2"/>
        <v>21210</v>
      </c>
      <c r="L18" s="53">
        <v>1800</v>
      </c>
      <c r="M18" s="5">
        <f t="shared" si="3"/>
        <v>756</v>
      </c>
      <c r="N18" s="52">
        <v>0</v>
      </c>
      <c r="O18" s="5">
        <f t="shared" si="5"/>
        <v>10039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3">
        <f t="shared" si="4"/>
        <v>84305</v>
      </c>
      <c r="AD18" s="46">
        <v>3500</v>
      </c>
      <c r="AE18" s="7">
        <v>525</v>
      </c>
      <c r="AF18" s="7">
        <v>0</v>
      </c>
      <c r="AG18" s="7">
        <v>462</v>
      </c>
      <c r="AH18" s="5">
        <f t="shared" si="6"/>
        <v>7171</v>
      </c>
      <c r="AI18" s="5">
        <f t="shared" si="7"/>
        <v>10039</v>
      </c>
      <c r="AJ18" s="53">
        <v>0</v>
      </c>
      <c r="AK18" s="53">
        <v>0</v>
      </c>
      <c r="AL18" s="53">
        <v>0</v>
      </c>
      <c r="AM18" s="52">
        <v>0</v>
      </c>
      <c r="AN18" s="53">
        <v>0</v>
      </c>
      <c r="AO18" s="7">
        <v>0</v>
      </c>
      <c r="AP18" s="53">
        <v>0</v>
      </c>
      <c r="AQ18" s="54">
        <v>0</v>
      </c>
      <c r="AR18" s="53">
        <v>0</v>
      </c>
      <c r="AS18" s="53">
        <v>0</v>
      </c>
      <c r="AT18" s="53">
        <v>0</v>
      </c>
      <c r="AU18" s="54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60</v>
      </c>
      <c r="BA18" s="53">
        <f t="shared" si="8"/>
        <v>0</v>
      </c>
      <c r="BB18" s="53">
        <v>0</v>
      </c>
      <c r="BC18" s="53">
        <v>440</v>
      </c>
      <c r="BD18" s="53">
        <v>0</v>
      </c>
      <c r="BE18" s="53">
        <v>0</v>
      </c>
      <c r="BF18" s="53">
        <v>0</v>
      </c>
      <c r="BG18" s="7">
        <v>0</v>
      </c>
      <c r="BH18" s="53">
        <f t="shared" si="9"/>
        <v>22197</v>
      </c>
      <c r="BI18" s="53">
        <f t="shared" si="1"/>
        <v>62108</v>
      </c>
      <c r="BJ18" s="47" t="s">
        <v>111</v>
      </c>
    </row>
    <row r="19" spans="1:62" s="55" customFormat="1" ht="18.75" customHeight="1">
      <c r="A19" s="5">
        <v>16</v>
      </c>
      <c r="B19" s="31">
        <v>82068</v>
      </c>
      <c r="C19" s="35" t="s">
        <v>87</v>
      </c>
      <c r="D19" s="35" t="s">
        <v>51</v>
      </c>
      <c r="E19" s="6">
        <v>7</v>
      </c>
      <c r="F19" s="6">
        <v>1</v>
      </c>
      <c r="G19" s="6">
        <v>1</v>
      </c>
      <c r="H19" s="5">
        <v>31</v>
      </c>
      <c r="I19" s="3">
        <v>50500</v>
      </c>
      <c r="J19" s="5">
        <v>0</v>
      </c>
      <c r="K19" s="5">
        <f t="shared" si="2"/>
        <v>21210</v>
      </c>
      <c r="L19" s="7">
        <v>1800</v>
      </c>
      <c r="M19" s="5">
        <f t="shared" si="3"/>
        <v>756</v>
      </c>
      <c r="N19" s="5">
        <v>0</v>
      </c>
      <c r="O19" s="5">
        <f t="shared" si="5"/>
        <v>10039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7">
        <f t="shared" si="4"/>
        <v>84305</v>
      </c>
      <c r="AD19" s="46">
        <v>3000</v>
      </c>
      <c r="AE19" s="7">
        <v>525</v>
      </c>
      <c r="AF19" s="7">
        <v>0</v>
      </c>
      <c r="AG19" s="7">
        <v>285</v>
      </c>
      <c r="AH19" s="5">
        <f t="shared" si="6"/>
        <v>7171</v>
      </c>
      <c r="AI19" s="5">
        <f t="shared" si="7"/>
        <v>10039</v>
      </c>
      <c r="AJ19" s="7">
        <v>0</v>
      </c>
      <c r="AK19" s="7">
        <v>0</v>
      </c>
      <c r="AL19" s="7">
        <v>0</v>
      </c>
      <c r="AM19" s="5">
        <v>0</v>
      </c>
      <c r="AN19" s="7">
        <v>0</v>
      </c>
      <c r="AO19" s="7">
        <v>0</v>
      </c>
      <c r="AP19" s="7">
        <v>0</v>
      </c>
      <c r="AQ19" s="33">
        <v>0</v>
      </c>
      <c r="AR19" s="7">
        <v>0</v>
      </c>
      <c r="AS19" s="7">
        <v>0</v>
      </c>
      <c r="AT19" s="7">
        <v>0</v>
      </c>
      <c r="AU19" s="33">
        <v>0</v>
      </c>
      <c r="AV19" s="7">
        <v>0</v>
      </c>
      <c r="AW19" s="7">
        <v>0</v>
      </c>
      <c r="AX19" s="7">
        <v>0</v>
      </c>
      <c r="AY19" s="7">
        <v>0</v>
      </c>
      <c r="AZ19" s="7">
        <v>60</v>
      </c>
      <c r="BA19" s="7">
        <f t="shared" si="8"/>
        <v>0</v>
      </c>
      <c r="BB19" s="7">
        <v>0</v>
      </c>
      <c r="BC19" s="7">
        <v>660</v>
      </c>
      <c r="BD19" s="7">
        <v>0</v>
      </c>
      <c r="BE19" s="53">
        <v>0</v>
      </c>
      <c r="BF19" s="7">
        <v>0</v>
      </c>
      <c r="BG19" s="7">
        <v>0</v>
      </c>
      <c r="BH19" s="7">
        <f t="shared" si="9"/>
        <v>21740</v>
      </c>
      <c r="BI19" s="7">
        <f t="shared" si="1"/>
        <v>62565</v>
      </c>
      <c r="BJ19" s="47" t="s">
        <v>111</v>
      </c>
    </row>
    <row r="20" spans="1:62" s="8" customFormat="1" ht="18.75" customHeight="1">
      <c r="A20" s="5">
        <v>17</v>
      </c>
      <c r="B20" s="31">
        <v>82966</v>
      </c>
      <c r="C20" s="35" t="s">
        <v>89</v>
      </c>
      <c r="D20" s="35" t="s">
        <v>128</v>
      </c>
      <c r="E20" s="6">
        <v>7</v>
      </c>
      <c r="F20" s="6">
        <v>1</v>
      </c>
      <c r="G20" s="6">
        <v>1</v>
      </c>
      <c r="H20" s="5">
        <v>31</v>
      </c>
      <c r="I20" s="3">
        <v>49000</v>
      </c>
      <c r="J20" s="5">
        <v>0</v>
      </c>
      <c r="K20" s="5">
        <f t="shared" si="2"/>
        <v>20580</v>
      </c>
      <c r="L20" s="7">
        <v>1800</v>
      </c>
      <c r="M20" s="5">
        <f t="shared" si="3"/>
        <v>756</v>
      </c>
      <c r="N20" s="5">
        <f>INT((I20)*0.09+0.5)</f>
        <v>4410</v>
      </c>
      <c r="O20" s="5">
        <f t="shared" si="5"/>
        <v>9741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7">
        <f t="shared" si="4"/>
        <v>86287</v>
      </c>
      <c r="AD20" s="46">
        <v>3500</v>
      </c>
      <c r="AE20" s="7">
        <v>525</v>
      </c>
      <c r="AF20" s="7">
        <v>0</v>
      </c>
      <c r="AG20" s="7">
        <v>0</v>
      </c>
      <c r="AH20" s="5">
        <f t="shared" si="6"/>
        <v>6958</v>
      </c>
      <c r="AI20" s="5">
        <f t="shared" si="7"/>
        <v>9741</v>
      </c>
      <c r="AJ20" s="7">
        <v>0</v>
      </c>
      <c r="AK20" s="7">
        <v>0</v>
      </c>
      <c r="AL20" s="7">
        <v>0</v>
      </c>
      <c r="AM20" s="5">
        <v>0</v>
      </c>
      <c r="AN20" s="7">
        <v>0</v>
      </c>
      <c r="AO20" s="7">
        <v>0</v>
      </c>
      <c r="AP20" s="7">
        <v>0</v>
      </c>
      <c r="AQ20" s="33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60</v>
      </c>
      <c r="BA20" s="7">
        <v>0</v>
      </c>
      <c r="BB20" s="7">
        <v>0</v>
      </c>
      <c r="BC20" s="7">
        <v>0</v>
      </c>
      <c r="BD20" s="7">
        <v>0</v>
      </c>
      <c r="BE20" s="53">
        <v>0</v>
      </c>
      <c r="BF20" s="7">
        <v>0</v>
      </c>
      <c r="BG20" s="7">
        <v>0</v>
      </c>
      <c r="BH20" s="7">
        <f t="shared" si="9"/>
        <v>20784</v>
      </c>
      <c r="BI20" s="7">
        <f t="shared" si="1"/>
        <v>65503</v>
      </c>
      <c r="BJ20" s="47" t="s">
        <v>111</v>
      </c>
    </row>
    <row r="21" spans="1:62" s="8" customFormat="1" ht="18.75" customHeight="1">
      <c r="A21" s="5">
        <v>18</v>
      </c>
      <c r="B21" s="31">
        <v>11258</v>
      </c>
      <c r="C21" s="3" t="s">
        <v>53</v>
      </c>
      <c r="D21" s="3" t="s">
        <v>54</v>
      </c>
      <c r="E21" s="6">
        <v>8</v>
      </c>
      <c r="F21" s="6">
        <v>1</v>
      </c>
      <c r="G21" s="6">
        <v>1</v>
      </c>
      <c r="H21" s="5">
        <v>31</v>
      </c>
      <c r="I21" s="3">
        <v>78800</v>
      </c>
      <c r="J21" s="5">
        <v>0</v>
      </c>
      <c r="K21" s="5">
        <f t="shared" si="2"/>
        <v>33096</v>
      </c>
      <c r="L21" s="7">
        <v>1800</v>
      </c>
      <c r="M21" s="5">
        <f t="shared" si="3"/>
        <v>756</v>
      </c>
      <c r="N21" s="5">
        <f>INT((I21)*0.09+0.5)</f>
        <v>7092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7">
        <f t="shared" si="4"/>
        <v>121544</v>
      </c>
      <c r="AD21" s="46">
        <v>11000</v>
      </c>
      <c r="AE21" s="7">
        <v>625</v>
      </c>
      <c r="AF21" s="7">
        <v>0</v>
      </c>
      <c r="AG21" s="7">
        <v>0</v>
      </c>
      <c r="AH21" s="7">
        <f>O21</f>
        <v>0</v>
      </c>
      <c r="AI21" s="7">
        <f t="shared" si="7"/>
        <v>0</v>
      </c>
      <c r="AJ21" s="7">
        <v>0</v>
      </c>
      <c r="AK21" s="7">
        <v>0</v>
      </c>
      <c r="AL21" s="7">
        <v>0</v>
      </c>
      <c r="AM21" s="5">
        <v>0</v>
      </c>
      <c r="AN21" s="7">
        <v>0</v>
      </c>
      <c r="AO21" s="7">
        <v>0</v>
      </c>
      <c r="AP21" s="7">
        <v>0</v>
      </c>
      <c r="AQ21" s="33">
        <v>15000</v>
      </c>
      <c r="AR21" s="7">
        <v>0</v>
      </c>
      <c r="AS21" s="7">
        <v>0</v>
      </c>
      <c r="AT21" s="7">
        <v>0</v>
      </c>
      <c r="AU21" s="33">
        <f>P21</f>
        <v>0</v>
      </c>
      <c r="AV21" s="7">
        <v>0</v>
      </c>
      <c r="AW21" s="7">
        <v>0</v>
      </c>
      <c r="AX21" s="7">
        <v>0</v>
      </c>
      <c r="AY21" s="7">
        <v>0</v>
      </c>
      <c r="AZ21" s="7">
        <v>60</v>
      </c>
      <c r="BA21" s="7">
        <f>Z21</f>
        <v>0</v>
      </c>
      <c r="BB21" s="7">
        <v>0</v>
      </c>
      <c r="BC21" s="7">
        <v>0</v>
      </c>
      <c r="BD21" s="7">
        <v>0</v>
      </c>
      <c r="BE21" s="53">
        <v>0</v>
      </c>
      <c r="BF21" s="7">
        <v>0</v>
      </c>
      <c r="BG21" s="7">
        <v>0</v>
      </c>
      <c r="BH21" s="7">
        <f aca="true" t="shared" si="10" ref="BH21:BH36">SUM(AD21:BG21)</f>
        <v>26685</v>
      </c>
      <c r="BI21" s="7">
        <f t="shared" si="1"/>
        <v>94859</v>
      </c>
      <c r="BJ21" s="47" t="s">
        <v>111</v>
      </c>
    </row>
    <row r="22" spans="1:62" s="8" customFormat="1" ht="18.75" customHeight="1">
      <c r="A22" s="5">
        <v>19</v>
      </c>
      <c r="B22" s="31">
        <v>51934</v>
      </c>
      <c r="C22" s="3" t="s">
        <v>56</v>
      </c>
      <c r="D22" s="3" t="s">
        <v>57</v>
      </c>
      <c r="E22" s="6">
        <v>8</v>
      </c>
      <c r="F22" s="6">
        <v>1</v>
      </c>
      <c r="G22" s="6">
        <v>1</v>
      </c>
      <c r="H22" s="5">
        <v>31</v>
      </c>
      <c r="I22" s="3">
        <v>68000</v>
      </c>
      <c r="J22" s="5">
        <v>0</v>
      </c>
      <c r="K22" s="5">
        <f t="shared" si="2"/>
        <v>28560</v>
      </c>
      <c r="L22" s="7">
        <v>1800</v>
      </c>
      <c r="M22" s="5">
        <f t="shared" si="3"/>
        <v>756</v>
      </c>
      <c r="N22" s="5">
        <v>0</v>
      </c>
      <c r="O22" s="5">
        <f>INT((I22+K22)*0.14+0.5)</f>
        <v>13518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7">
        <f t="shared" si="4"/>
        <v>112634</v>
      </c>
      <c r="AD22" s="46">
        <v>5000</v>
      </c>
      <c r="AE22" s="7">
        <v>625</v>
      </c>
      <c r="AF22" s="7">
        <v>0</v>
      </c>
      <c r="AG22" s="7">
        <v>920</v>
      </c>
      <c r="AH22" s="5">
        <f aca="true" t="shared" si="11" ref="AH22:AH32">INT((I22+K22)*0.1+0.5)</f>
        <v>9656</v>
      </c>
      <c r="AI22" s="5">
        <f t="shared" si="7"/>
        <v>13518</v>
      </c>
      <c r="AJ22" s="7">
        <v>0</v>
      </c>
      <c r="AK22" s="7">
        <v>0</v>
      </c>
      <c r="AL22" s="7">
        <v>0</v>
      </c>
      <c r="AM22" s="5">
        <v>0</v>
      </c>
      <c r="AN22" s="7">
        <v>0</v>
      </c>
      <c r="AO22" s="7">
        <v>0</v>
      </c>
      <c r="AP22" s="7">
        <v>0</v>
      </c>
      <c r="AQ22" s="33">
        <v>0</v>
      </c>
      <c r="AR22" s="7">
        <v>0</v>
      </c>
      <c r="AS22" s="7">
        <v>0</v>
      </c>
      <c r="AT22" s="7">
        <v>0</v>
      </c>
      <c r="AU22" s="33">
        <f>P22</f>
        <v>0</v>
      </c>
      <c r="AV22" s="7">
        <v>0</v>
      </c>
      <c r="AW22" s="7">
        <v>0</v>
      </c>
      <c r="AX22" s="7">
        <v>0</v>
      </c>
      <c r="AY22" s="7">
        <v>0</v>
      </c>
      <c r="AZ22" s="7">
        <v>60</v>
      </c>
      <c r="BA22" s="7">
        <f>Z22</f>
        <v>0</v>
      </c>
      <c r="BB22" s="7">
        <v>0</v>
      </c>
      <c r="BC22" s="7">
        <v>660</v>
      </c>
      <c r="BD22" s="7">
        <v>0</v>
      </c>
      <c r="BE22" s="53">
        <v>0</v>
      </c>
      <c r="BF22" s="7">
        <v>0</v>
      </c>
      <c r="BG22" s="7">
        <v>0</v>
      </c>
      <c r="BH22" s="7">
        <f t="shared" si="10"/>
        <v>30439</v>
      </c>
      <c r="BI22" s="7">
        <f t="shared" si="1"/>
        <v>82195</v>
      </c>
      <c r="BJ22" s="47" t="s">
        <v>111</v>
      </c>
    </row>
    <row r="23" spans="1:62" s="8" customFormat="1" ht="18.75" customHeight="1">
      <c r="A23" s="5">
        <v>20</v>
      </c>
      <c r="B23" s="31">
        <v>45803</v>
      </c>
      <c r="C23" s="3" t="s">
        <v>101</v>
      </c>
      <c r="D23" s="3" t="s">
        <v>55</v>
      </c>
      <c r="E23" s="6">
        <v>8</v>
      </c>
      <c r="F23" s="6">
        <v>1</v>
      </c>
      <c r="G23" s="6">
        <v>1</v>
      </c>
      <c r="H23" s="5">
        <v>31</v>
      </c>
      <c r="I23" s="3">
        <v>66000</v>
      </c>
      <c r="J23" s="5">
        <v>0</v>
      </c>
      <c r="K23" s="5">
        <f t="shared" si="2"/>
        <v>27720</v>
      </c>
      <c r="L23" s="7">
        <v>0</v>
      </c>
      <c r="M23" s="5">
        <f t="shared" si="3"/>
        <v>0</v>
      </c>
      <c r="N23" s="5">
        <v>0</v>
      </c>
      <c r="O23" s="5">
        <f>INT((I23+K23)*0.14+0.5)</f>
        <v>13121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7">
        <f>SUM(I23:AB23)</f>
        <v>106841</v>
      </c>
      <c r="AD23" s="46">
        <v>4500</v>
      </c>
      <c r="AE23" s="7">
        <v>625</v>
      </c>
      <c r="AF23" s="7">
        <v>0</v>
      </c>
      <c r="AG23" s="7">
        <v>1524</v>
      </c>
      <c r="AH23" s="5">
        <f t="shared" si="11"/>
        <v>9372</v>
      </c>
      <c r="AI23" s="5">
        <f t="shared" si="7"/>
        <v>13121</v>
      </c>
      <c r="AJ23" s="7">
        <v>0</v>
      </c>
      <c r="AK23" s="7">
        <v>0</v>
      </c>
      <c r="AL23" s="7">
        <v>0</v>
      </c>
      <c r="AM23" s="5">
        <v>0</v>
      </c>
      <c r="AN23" s="7">
        <v>0</v>
      </c>
      <c r="AO23" s="7">
        <v>0</v>
      </c>
      <c r="AP23" s="7">
        <v>0</v>
      </c>
      <c r="AQ23" s="33">
        <v>0</v>
      </c>
      <c r="AR23" s="7">
        <v>0</v>
      </c>
      <c r="AS23" s="7">
        <v>0</v>
      </c>
      <c r="AT23" s="7">
        <v>0</v>
      </c>
      <c r="AU23" s="33">
        <v>0</v>
      </c>
      <c r="AV23" s="7">
        <v>0</v>
      </c>
      <c r="AW23" s="7">
        <v>0</v>
      </c>
      <c r="AX23" s="7">
        <v>0</v>
      </c>
      <c r="AY23" s="7">
        <v>0</v>
      </c>
      <c r="AZ23" s="7">
        <v>60</v>
      </c>
      <c r="BA23" s="7">
        <v>0</v>
      </c>
      <c r="BB23" s="7">
        <v>0</v>
      </c>
      <c r="BC23" s="7">
        <v>660</v>
      </c>
      <c r="BD23" s="7">
        <v>0</v>
      </c>
      <c r="BE23" s="53">
        <v>0</v>
      </c>
      <c r="BF23" s="7">
        <v>0</v>
      </c>
      <c r="BG23" s="7">
        <v>0</v>
      </c>
      <c r="BH23" s="7">
        <f t="shared" si="10"/>
        <v>29862</v>
      </c>
      <c r="BI23" s="7">
        <f t="shared" si="1"/>
        <v>76979</v>
      </c>
      <c r="BJ23" s="47" t="s">
        <v>111</v>
      </c>
    </row>
    <row r="24" spans="1:62" s="8" customFormat="1" ht="18.75" customHeight="1">
      <c r="A24" s="5">
        <v>21</v>
      </c>
      <c r="B24" s="31">
        <v>48346</v>
      </c>
      <c r="C24" s="3" t="s">
        <v>58</v>
      </c>
      <c r="D24" s="3" t="s">
        <v>74</v>
      </c>
      <c r="E24" s="6">
        <v>7</v>
      </c>
      <c r="F24" s="6">
        <v>1</v>
      </c>
      <c r="G24" s="6">
        <v>1</v>
      </c>
      <c r="H24" s="5">
        <v>31</v>
      </c>
      <c r="I24" s="3">
        <v>62200</v>
      </c>
      <c r="J24" s="5">
        <v>0</v>
      </c>
      <c r="K24" s="5">
        <f t="shared" si="2"/>
        <v>26124</v>
      </c>
      <c r="L24" s="7">
        <v>1800</v>
      </c>
      <c r="M24" s="5">
        <f t="shared" si="3"/>
        <v>756</v>
      </c>
      <c r="N24" s="5">
        <f>INT((I24)*0.09+0.5)</f>
        <v>5598</v>
      </c>
      <c r="O24" s="5">
        <f>INT((I24+K24)*0.14+0.5)</f>
        <v>12365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7">
        <f t="shared" si="4"/>
        <v>108843</v>
      </c>
      <c r="AD24" s="46">
        <v>4500</v>
      </c>
      <c r="AE24" s="7">
        <v>625</v>
      </c>
      <c r="AF24" s="7">
        <v>0</v>
      </c>
      <c r="AG24" s="7">
        <v>0</v>
      </c>
      <c r="AH24" s="5">
        <f t="shared" si="11"/>
        <v>8832</v>
      </c>
      <c r="AI24" s="5">
        <f t="shared" si="7"/>
        <v>12365</v>
      </c>
      <c r="AJ24" s="7">
        <v>0</v>
      </c>
      <c r="AK24" s="7">
        <v>0</v>
      </c>
      <c r="AL24" s="7">
        <v>0</v>
      </c>
      <c r="AM24" s="5">
        <v>0</v>
      </c>
      <c r="AN24" s="7">
        <v>0</v>
      </c>
      <c r="AO24" s="7">
        <v>0</v>
      </c>
      <c r="AP24" s="7">
        <v>0</v>
      </c>
      <c r="AQ24" s="33">
        <v>0</v>
      </c>
      <c r="AR24" s="7">
        <v>0</v>
      </c>
      <c r="AS24" s="7">
        <v>0</v>
      </c>
      <c r="AT24" s="7">
        <v>0</v>
      </c>
      <c r="AU24" s="33">
        <f>P24</f>
        <v>0</v>
      </c>
      <c r="AV24" s="7">
        <v>0</v>
      </c>
      <c r="AW24" s="7">
        <v>0</v>
      </c>
      <c r="AX24" s="7">
        <v>0</v>
      </c>
      <c r="AY24" s="7">
        <v>0</v>
      </c>
      <c r="AZ24" s="7">
        <v>60</v>
      </c>
      <c r="BA24" s="7">
        <f>Z24</f>
        <v>0</v>
      </c>
      <c r="BB24" s="7">
        <v>0</v>
      </c>
      <c r="BC24" s="7">
        <v>0</v>
      </c>
      <c r="BD24" s="7">
        <v>0</v>
      </c>
      <c r="BE24" s="53">
        <v>0</v>
      </c>
      <c r="BF24" s="7">
        <v>0</v>
      </c>
      <c r="BG24" s="7">
        <v>0</v>
      </c>
      <c r="BH24" s="7">
        <f t="shared" si="10"/>
        <v>26382</v>
      </c>
      <c r="BI24" s="7">
        <f t="shared" si="1"/>
        <v>82461</v>
      </c>
      <c r="BJ24" s="47" t="s">
        <v>111</v>
      </c>
    </row>
    <row r="25" spans="1:62" s="8" customFormat="1" ht="18.75" customHeight="1">
      <c r="A25" s="5">
        <v>22</v>
      </c>
      <c r="B25" s="31">
        <v>46151</v>
      </c>
      <c r="C25" s="3" t="s">
        <v>102</v>
      </c>
      <c r="D25" s="3" t="s">
        <v>77</v>
      </c>
      <c r="E25" s="6">
        <v>7</v>
      </c>
      <c r="F25" s="6">
        <v>1</v>
      </c>
      <c r="G25" s="6">
        <v>1</v>
      </c>
      <c r="H25" s="5">
        <v>31</v>
      </c>
      <c r="I25" s="3">
        <v>55200</v>
      </c>
      <c r="J25" s="5">
        <v>0</v>
      </c>
      <c r="K25" s="5">
        <f t="shared" si="2"/>
        <v>23184</v>
      </c>
      <c r="L25" s="7">
        <v>1800</v>
      </c>
      <c r="M25" s="5">
        <f t="shared" si="3"/>
        <v>756</v>
      </c>
      <c r="N25" s="5">
        <v>0</v>
      </c>
      <c r="O25" s="5">
        <f>INT((I25+K25)*0.14+0.5)</f>
        <v>10974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7">
        <f>SUM(I25:AB25)</f>
        <v>91914</v>
      </c>
      <c r="AD25" s="46">
        <v>5000</v>
      </c>
      <c r="AE25" s="7">
        <v>625</v>
      </c>
      <c r="AF25" s="7">
        <v>0</v>
      </c>
      <c r="AG25" s="7">
        <v>583</v>
      </c>
      <c r="AH25" s="5">
        <f t="shared" si="11"/>
        <v>7838</v>
      </c>
      <c r="AI25" s="5">
        <f t="shared" si="7"/>
        <v>10974</v>
      </c>
      <c r="AJ25" s="7">
        <v>0</v>
      </c>
      <c r="AK25" s="7">
        <v>0</v>
      </c>
      <c r="AL25" s="7">
        <v>0</v>
      </c>
      <c r="AM25" s="5">
        <v>0</v>
      </c>
      <c r="AN25" s="7">
        <v>0</v>
      </c>
      <c r="AO25" s="7">
        <v>0</v>
      </c>
      <c r="AP25" s="7">
        <v>0</v>
      </c>
      <c r="AQ25" s="33">
        <v>0</v>
      </c>
      <c r="AR25" s="7">
        <v>0</v>
      </c>
      <c r="AS25" s="7">
        <v>0</v>
      </c>
      <c r="AT25" s="7">
        <v>0</v>
      </c>
      <c r="AU25" s="33">
        <v>0</v>
      </c>
      <c r="AV25" s="7">
        <v>0</v>
      </c>
      <c r="AW25" s="7">
        <v>0</v>
      </c>
      <c r="AX25" s="7">
        <v>0</v>
      </c>
      <c r="AY25" s="7">
        <v>0</v>
      </c>
      <c r="AZ25" s="7">
        <v>60</v>
      </c>
      <c r="BA25" s="7">
        <v>0</v>
      </c>
      <c r="BB25" s="7">
        <v>0</v>
      </c>
      <c r="BC25" s="7">
        <v>440</v>
      </c>
      <c r="BD25" s="7">
        <v>0</v>
      </c>
      <c r="BE25" s="7">
        <v>0</v>
      </c>
      <c r="BF25" s="7">
        <v>0</v>
      </c>
      <c r="BG25" s="7">
        <v>0</v>
      </c>
      <c r="BH25" s="7">
        <f t="shared" si="10"/>
        <v>25520</v>
      </c>
      <c r="BI25" s="7">
        <f t="shared" si="1"/>
        <v>66394</v>
      </c>
      <c r="BJ25" s="47" t="s">
        <v>111</v>
      </c>
    </row>
    <row r="26" spans="1:62" s="8" customFormat="1" ht="18.75" customHeight="1">
      <c r="A26" s="5">
        <v>23</v>
      </c>
      <c r="B26" s="49">
        <v>81981</v>
      </c>
      <c r="C26" s="15" t="s">
        <v>96</v>
      </c>
      <c r="D26" s="15" t="s">
        <v>60</v>
      </c>
      <c r="E26" s="6">
        <v>6</v>
      </c>
      <c r="F26" s="6">
        <v>1</v>
      </c>
      <c r="G26" s="6">
        <v>1</v>
      </c>
      <c r="H26" s="5">
        <v>31</v>
      </c>
      <c r="I26" s="3">
        <v>39900</v>
      </c>
      <c r="J26" s="5">
        <v>0</v>
      </c>
      <c r="K26" s="5">
        <f t="shared" si="2"/>
        <v>16758</v>
      </c>
      <c r="L26" s="7">
        <v>1800</v>
      </c>
      <c r="M26" s="5">
        <f t="shared" si="3"/>
        <v>756</v>
      </c>
      <c r="N26" s="5">
        <f>INT((I26)*0.09+0.5)</f>
        <v>3591</v>
      </c>
      <c r="O26" s="5">
        <f aca="true" t="shared" si="12" ref="O26:O32">INT((I26+K26)*0.14+0.5)</f>
        <v>7932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7">
        <f t="shared" si="4"/>
        <v>70737</v>
      </c>
      <c r="AD26" s="46">
        <v>0</v>
      </c>
      <c r="AE26" s="7">
        <v>525</v>
      </c>
      <c r="AF26" s="7">
        <v>0</v>
      </c>
      <c r="AG26" s="7">
        <v>0</v>
      </c>
      <c r="AH26" s="5">
        <f t="shared" si="11"/>
        <v>5666</v>
      </c>
      <c r="AI26" s="5">
        <f t="shared" si="7"/>
        <v>7932</v>
      </c>
      <c r="AJ26" s="7">
        <v>0</v>
      </c>
      <c r="AK26" s="7">
        <v>0</v>
      </c>
      <c r="AL26" s="7">
        <v>0</v>
      </c>
      <c r="AM26" s="5">
        <v>0</v>
      </c>
      <c r="AN26" s="7">
        <v>0</v>
      </c>
      <c r="AO26" s="7">
        <v>0</v>
      </c>
      <c r="AP26" s="7">
        <v>0</v>
      </c>
      <c r="AQ26" s="33">
        <v>0</v>
      </c>
      <c r="AR26" s="7">
        <v>0</v>
      </c>
      <c r="AS26" s="7">
        <v>0</v>
      </c>
      <c r="AT26" s="7">
        <v>0</v>
      </c>
      <c r="AU26" s="33">
        <v>0</v>
      </c>
      <c r="AV26" s="7">
        <v>0</v>
      </c>
      <c r="AW26" s="7">
        <v>0</v>
      </c>
      <c r="AX26" s="7">
        <v>0</v>
      </c>
      <c r="AY26" s="7">
        <v>0</v>
      </c>
      <c r="AZ26" s="7">
        <v>60</v>
      </c>
      <c r="BA26" s="7">
        <v>0</v>
      </c>
      <c r="BB26" s="7">
        <v>0</v>
      </c>
      <c r="BC26" s="7">
        <v>0</v>
      </c>
      <c r="BD26" s="7">
        <v>0</v>
      </c>
      <c r="BE26" s="53">
        <v>0</v>
      </c>
      <c r="BF26" s="7">
        <v>0</v>
      </c>
      <c r="BG26" s="7">
        <v>0</v>
      </c>
      <c r="BH26" s="7">
        <f t="shared" si="10"/>
        <v>14183</v>
      </c>
      <c r="BI26" s="7">
        <f t="shared" si="1"/>
        <v>56554</v>
      </c>
      <c r="BJ26" s="47" t="s">
        <v>111</v>
      </c>
    </row>
    <row r="27" spans="1:62" s="8" customFormat="1" ht="18.75" customHeight="1">
      <c r="A27" s="5">
        <v>24</v>
      </c>
      <c r="B27" s="49">
        <v>78348</v>
      </c>
      <c r="C27" s="15" t="s">
        <v>84</v>
      </c>
      <c r="D27" s="15" t="s">
        <v>59</v>
      </c>
      <c r="E27" s="51">
        <v>6</v>
      </c>
      <c r="F27" s="51">
        <v>1</v>
      </c>
      <c r="G27" s="51">
        <v>1</v>
      </c>
      <c r="H27" s="5">
        <v>31</v>
      </c>
      <c r="I27" s="3">
        <v>39900</v>
      </c>
      <c r="J27" s="5">
        <v>0</v>
      </c>
      <c r="K27" s="5">
        <f t="shared" si="2"/>
        <v>16758</v>
      </c>
      <c r="L27" s="7">
        <v>1800</v>
      </c>
      <c r="M27" s="5">
        <f t="shared" si="3"/>
        <v>756</v>
      </c>
      <c r="N27" s="5">
        <v>0</v>
      </c>
      <c r="O27" s="5">
        <f t="shared" si="12"/>
        <v>7932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7">
        <f t="shared" si="4"/>
        <v>67146</v>
      </c>
      <c r="AD27" s="46">
        <v>0</v>
      </c>
      <c r="AE27" s="7">
        <v>525</v>
      </c>
      <c r="AF27" s="7">
        <v>0</v>
      </c>
      <c r="AG27" s="7">
        <v>386</v>
      </c>
      <c r="AH27" s="5">
        <f t="shared" si="11"/>
        <v>5666</v>
      </c>
      <c r="AI27" s="5">
        <f t="shared" si="7"/>
        <v>7932</v>
      </c>
      <c r="AJ27" s="7">
        <v>0</v>
      </c>
      <c r="AK27" s="7">
        <v>0</v>
      </c>
      <c r="AL27" s="7">
        <v>0</v>
      </c>
      <c r="AM27" s="5">
        <v>0</v>
      </c>
      <c r="AN27" s="7">
        <v>0</v>
      </c>
      <c r="AO27" s="7">
        <v>0</v>
      </c>
      <c r="AP27" s="7">
        <v>0</v>
      </c>
      <c r="AQ27" s="33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60</v>
      </c>
      <c r="BA27" s="7">
        <v>0</v>
      </c>
      <c r="BB27" s="7">
        <v>0</v>
      </c>
      <c r="BC27" s="7">
        <v>440</v>
      </c>
      <c r="BD27" s="7">
        <v>0</v>
      </c>
      <c r="BE27" s="53">
        <v>0</v>
      </c>
      <c r="BF27" s="7">
        <v>0</v>
      </c>
      <c r="BG27" s="7">
        <v>0</v>
      </c>
      <c r="BH27" s="7">
        <f t="shared" si="10"/>
        <v>15009</v>
      </c>
      <c r="BI27" s="7">
        <f t="shared" si="1"/>
        <v>52137</v>
      </c>
      <c r="BJ27" s="47" t="s">
        <v>111</v>
      </c>
    </row>
    <row r="28" spans="1:62" s="8" customFormat="1" ht="18.75" customHeight="1">
      <c r="A28" s="5">
        <v>25</v>
      </c>
      <c r="B28" s="49">
        <v>78349</v>
      </c>
      <c r="C28" s="15" t="s">
        <v>85</v>
      </c>
      <c r="D28" s="15" t="s">
        <v>59</v>
      </c>
      <c r="E28" s="51">
        <v>6</v>
      </c>
      <c r="F28" s="51">
        <v>1</v>
      </c>
      <c r="G28" s="51">
        <v>1</v>
      </c>
      <c r="H28" s="5">
        <v>31</v>
      </c>
      <c r="I28" s="3">
        <v>38700</v>
      </c>
      <c r="J28" s="5">
        <v>0</v>
      </c>
      <c r="K28" s="5">
        <f t="shared" si="2"/>
        <v>16254</v>
      </c>
      <c r="L28" s="7">
        <v>0</v>
      </c>
      <c r="M28" s="5">
        <f t="shared" si="3"/>
        <v>0</v>
      </c>
      <c r="N28" s="5">
        <f>INT((I28)*0.09+0.5)</f>
        <v>3483</v>
      </c>
      <c r="O28" s="5">
        <f t="shared" si="12"/>
        <v>7694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7">
        <f t="shared" si="4"/>
        <v>66131</v>
      </c>
      <c r="AD28" s="46">
        <v>0</v>
      </c>
      <c r="AE28" s="7">
        <v>525</v>
      </c>
      <c r="AF28" s="7">
        <v>0</v>
      </c>
      <c r="AG28" s="7">
        <v>0</v>
      </c>
      <c r="AH28" s="5">
        <f t="shared" si="11"/>
        <v>5495</v>
      </c>
      <c r="AI28" s="5">
        <f t="shared" si="7"/>
        <v>7694</v>
      </c>
      <c r="AJ28" s="7">
        <v>0</v>
      </c>
      <c r="AK28" s="7">
        <v>0</v>
      </c>
      <c r="AL28" s="7">
        <v>0</v>
      </c>
      <c r="AM28" s="5">
        <v>0</v>
      </c>
      <c r="AN28" s="7">
        <v>0</v>
      </c>
      <c r="AO28" s="7">
        <v>0</v>
      </c>
      <c r="AP28" s="7">
        <v>0</v>
      </c>
      <c r="AQ28" s="33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60</v>
      </c>
      <c r="BA28" s="7">
        <v>0</v>
      </c>
      <c r="BB28" s="7">
        <v>0</v>
      </c>
      <c r="BC28" s="7">
        <v>0</v>
      </c>
      <c r="BD28" s="7">
        <v>0</v>
      </c>
      <c r="BE28" s="53">
        <v>0</v>
      </c>
      <c r="BF28" s="7">
        <v>0</v>
      </c>
      <c r="BG28" s="7">
        <v>0</v>
      </c>
      <c r="BH28" s="7">
        <f t="shared" si="10"/>
        <v>13774</v>
      </c>
      <c r="BI28" s="7">
        <f t="shared" si="1"/>
        <v>52357</v>
      </c>
      <c r="BJ28" s="47" t="s">
        <v>111</v>
      </c>
    </row>
    <row r="29" spans="1:62" s="8" customFormat="1" ht="18.75" customHeight="1">
      <c r="A29" s="5">
        <v>26</v>
      </c>
      <c r="B29" s="59">
        <v>77931</v>
      </c>
      <c r="C29" s="3" t="s">
        <v>97</v>
      </c>
      <c r="D29" s="3" t="s">
        <v>60</v>
      </c>
      <c r="E29" s="6">
        <v>6</v>
      </c>
      <c r="F29" s="6">
        <v>1</v>
      </c>
      <c r="G29" s="6">
        <v>1</v>
      </c>
      <c r="H29" s="5">
        <v>31</v>
      </c>
      <c r="I29" s="3">
        <v>39900</v>
      </c>
      <c r="J29" s="5">
        <v>0</v>
      </c>
      <c r="K29" s="5">
        <f t="shared" si="2"/>
        <v>16758</v>
      </c>
      <c r="L29" s="7">
        <v>1800</v>
      </c>
      <c r="M29" s="5">
        <f t="shared" si="3"/>
        <v>756</v>
      </c>
      <c r="N29" s="5">
        <f>INT((I29)*0.09+0.5)</f>
        <v>3591</v>
      </c>
      <c r="O29" s="5">
        <f>INT((I29+K29)*0.14+0.5)</f>
        <v>7932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7">
        <f t="shared" si="4"/>
        <v>70737</v>
      </c>
      <c r="AD29" s="46">
        <v>0</v>
      </c>
      <c r="AE29" s="7">
        <v>525</v>
      </c>
      <c r="AF29" s="7">
        <v>0</v>
      </c>
      <c r="AG29" s="7">
        <v>0</v>
      </c>
      <c r="AH29" s="5">
        <f t="shared" si="11"/>
        <v>5666</v>
      </c>
      <c r="AI29" s="5">
        <f t="shared" si="7"/>
        <v>7932</v>
      </c>
      <c r="AJ29" s="7">
        <v>0</v>
      </c>
      <c r="AK29" s="7">
        <v>0</v>
      </c>
      <c r="AL29" s="7">
        <v>0</v>
      </c>
      <c r="AM29" s="5">
        <v>0</v>
      </c>
      <c r="AN29" s="7">
        <v>0</v>
      </c>
      <c r="AO29" s="7">
        <v>0</v>
      </c>
      <c r="AP29" s="7">
        <v>0</v>
      </c>
      <c r="AQ29" s="33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60</v>
      </c>
      <c r="BA29" s="7">
        <v>0</v>
      </c>
      <c r="BB29" s="7">
        <v>0</v>
      </c>
      <c r="BC29" s="7">
        <v>0</v>
      </c>
      <c r="BD29" s="7">
        <v>0</v>
      </c>
      <c r="BE29" s="53">
        <v>0</v>
      </c>
      <c r="BF29" s="7">
        <v>0</v>
      </c>
      <c r="BG29" s="7">
        <v>0</v>
      </c>
      <c r="BH29" s="7">
        <f t="shared" si="10"/>
        <v>14183</v>
      </c>
      <c r="BI29" s="7">
        <f t="shared" si="1"/>
        <v>56554</v>
      </c>
      <c r="BJ29" s="47" t="s">
        <v>111</v>
      </c>
    </row>
    <row r="30" spans="1:62" s="8" customFormat="1" ht="18.75" customHeight="1">
      <c r="A30" s="5">
        <v>27</v>
      </c>
      <c r="B30" s="59">
        <v>79512</v>
      </c>
      <c r="C30" s="3" t="s">
        <v>98</v>
      </c>
      <c r="D30" s="3" t="s">
        <v>60</v>
      </c>
      <c r="E30" s="6">
        <v>6</v>
      </c>
      <c r="F30" s="6">
        <v>1</v>
      </c>
      <c r="G30" s="6">
        <v>1</v>
      </c>
      <c r="H30" s="5">
        <v>31</v>
      </c>
      <c r="I30" s="3">
        <v>39900</v>
      </c>
      <c r="J30" s="5">
        <v>0</v>
      </c>
      <c r="K30" s="5">
        <f t="shared" si="2"/>
        <v>16758</v>
      </c>
      <c r="L30" s="7">
        <v>1800</v>
      </c>
      <c r="M30" s="5">
        <f t="shared" si="3"/>
        <v>756</v>
      </c>
      <c r="N30" s="5">
        <f>INT((I30)*0.09+0.5)</f>
        <v>3591</v>
      </c>
      <c r="O30" s="5">
        <f t="shared" si="12"/>
        <v>7932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7">
        <f t="shared" si="4"/>
        <v>70737</v>
      </c>
      <c r="AD30" s="46">
        <v>0</v>
      </c>
      <c r="AE30" s="7">
        <v>525</v>
      </c>
      <c r="AF30" s="7">
        <v>0</v>
      </c>
      <c r="AG30" s="7">
        <v>0</v>
      </c>
      <c r="AH30" s="5">
        <f t="shared" si="11"/>
        <v>5666</v>
      </c>
      <c r="AI30" s="5">
        <f t="shared" si="7"/>
        <v>7932</v>
      </c>
      <c r="AJ30" s="7">
        <v>0</v>
      </c>
      <c r="AK30" s="7">
        <v>0</v>
      </c>
      <c r="AL30" s="7">
        <v>0</v>
      </c>
      <c r="AM30" s="5">
        <v>0</v>
      </c>
      <c r="AN30" s="7">
        <v>0</v>
      </c>
      <c r="AO30" s="7">
        <v>0</v>
      </c>
      <c r="AP30" s="7">
        <v>0</v>
      </c>
      <c r="AQ30" s="33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60</v>
      </c>
      <c r="BA30" s="7">
        <v>0</v>
      </c>
      <c r="BB30" s="7">
        <v>0</v>
      </c>
      <c r="BC30" s="7">
        <v>0</v>
      </c>
      <c r="BD30" s="7">
        <v>0</v>
      </c>
      <c r="BE30" s="53">
        <v>0</v>
      </c>
      <c r="BF30" s="7">
        <v>0</v>
      </c>
      <c r="BG30" s="7">
        <v>0</v>
      </c>
      <c r="BH30" s="7">
        <f t="shared" si="10"/>
        <v>14183</v>
      </c>
      <c r="BI30" s="7">
        <f t="shared" si="1"/>
        <v>56554</v>
      </c>
      <c r="BJ30" s="47" t="s">
        <v>111</v>
      </c>
    </row>
    <row r="31" spans="1:62" s="8" customFormat="1" ht="18.75" customHeight="1">
      <c r="A31" s="5">
        <v>28</v>
      </c>
      <c r="B31" s="59">
        <v>78352</v>
      </c>
      <c r="C31" s="3" t="s">
        <v>86</v>
      </c>
      <c r="D31" s="3" t="s">
        <v>59</v>
      </c>
      <c r="E31" s="6">
        <v>6</v>
      </c>
      <c r="F31" s="6">
        <v>1</v>
      </c>
      <c r="G31" s="6">
        <v>1</v>
      </c>
      <c r="H31" s="5">
        <v>31</v>
      </c>
      <c r="I31" s="3">
        <v>39900</v>
      </c>
      <c r="J31" s="5">
        <v>0</v>
      </c>
      <c r="K31" s="5">
        <f t="shared" si="2"/>
        <v>16758</v>
      </c>
      <c r="L31" s="7">
        <v>1800</v>
      </c>
      <c r="M31" s="5">
        <f t="shared" si="3"/>
        <v>756</v>
      </c>
      <c r="N31" s="5">
        <v>0</v>
      </c>
      <c r="O31" s="5">
        <f t="shared" si="12"/>
        <v>7932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7">
        <f t="shared" si="4"/>
        <v>67146</v>
      </c>
      <c r="AD31" s="46">
        <v>0</v>
      </c>
      <c r="AE31" s="7">
        <v>525</v>
      </c>
      <c r="AF31" s="7">
        <v>0</v>
      </c>
      <c r="AG31" s="7">
        <v>365</v>
      </c>
      <c r="AH31" s="5">
        <f t="shared" si="11"/>
        <v>5666</v>
      </c>
      <c r="AI31" s="5">
        <f t="shared" si="7"/>
        <v>7932</v>
      </c>
      <c r="AJ31" s="7">
        <v>0</v>
      </c>
      <c r="AK31" s="7">
        <v>0</v>
      </c>
      <c r="AL31" s="7">
        <v>0</v>
      </c>
      <c r="AM31" s="5">
        <v>0</v>
      </c>
      <c r="AN31" s="7">
        <v>0</v>
      </c>
      <c r="AO31" s="7">
        <v>0</v>
      </c>
      <c r="AP31" s="7">
        <v>0</v>
      </c>
      <c r="AQ31" s="33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60</v>
      </c>
      <c r="BA31" s="7">
        <v>0</v>
      </c>
      <c r="BB31" s="7">
        <v>0</v>
      </c>
      <c r="BC31" s="7">
        <v>440</v>
      </c>
      <c r="BD31" s="7">
        <v>0</v>
      </c>
      <c r="BE31" s="53">
        <v>0</v>
      </c>
      <c r="BF31" s="7">
        <v>0</v>
      </c>
      <c r="BG31" s="7">
        <v>0</v>
      </c>
      <c r="BH31" s="7">
        <f t="shared" si="10"/>
        <v>14988</v>
      </c>
      <c r="BI31" s="7">
        <f t="shared" si="1"/>
        <v>52158</v>
      </c>
      <c r="BJ31" s="47" t="s">
        <v>111</v>
      </c>
    </row>
    <row r="32" spans="1:62" s="8" customFormat="1" ht="18.75" customHeight="1">
      <c r="A32" s="5">
        <v>29</v>
      </c>
      <c r="B32" s="59">
        <v>79247</v>
      </c>
      <c r="C32" s="3" t="s">
        <v>99</v>
      </c>
      <c r="D32" s="3" t="s">
        <v>60</v>
      </c>
      <c r="E32" s="6">
        <v>6</v>
      </c>
      <c r="F32" s="6">
        <v>1</v>
      </c>
      <c r="G32" s="6">
        <v>1</v>
      </c>
      <c r="H32" s="5">
        <v>31</v>
      </c>
      <c r="I32" s="3">
        <v>39900</v>
      </c>
      <c r="J32" s="5">
        <v>0</v>
      </c>
      <c r="K32" s="5">
        <f t="shared" si="2"/>
        <v>16758</v>
      </c>
      <c r="L32" s="7">
        <v>1800</v>
      </c>
      <c r="M32" s="5">
        <f t="shared" si="3"/>
        <v>756</v>
      </c>
      <c r="N32" s="5">
        <v>0</v>
      </c>
      <c r="O32" s="5">
        <f t="shared" si="12"/>
        <v>7932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7">
        <f t="shared" si="4"/>
        <v>67146</v>
      </c>
      <c r="AD32" s="46">
        <v>0</v>
      </c>
      <c r="AE32" s="7">
        <v>525</v>
      </c>
      <c r="AF32" s="7">
        <v>0</v>
      </c>
      <c r="AG32" s="7">
        <v>352</v>
      </c>
      <c r="AH32" s="5">
        <f t="shared" si="11"/>
        <v>5666</v>
      </c>
      <c r="AI32" s="5">
        <f t="shared" si="7"/>
        <v>7932</v>
      </c>
      <c r="AJ32" s="7">
        <v>0</v>
      </c>
      <c r="AK32" s="7">
        <v>0</v>
      </c>
      <c r="AL32" s="7">
        <v>0</v>
      </c>
      <c r="AM32" s="5">
        <v>0</v>
      </c>
      <c r="AN32" s="7">
        <v>0</v>
      </c>
      <c r="AO32" s="7">
        <v>0</v>
      </c>
      <c r="AP32" s="7">
        <v>0</v>
      </c>
      <c r="AQ32" s="33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60</v>
      </c>
      <c r="BA32" s="7">
        <v>0</v>
      </c>
      <c r="BB32" s="7">
        <v>0</v>
      </c>
      <c r="BC32" s="7">
        <v>440</v>
      </c>
      <c r="BD32" s="7">
        <v>0</v>
      </c>
      <c r="BE32" s="53">
        <v>0</v>
      </c>
      <c r="BF32" s="7">
        <v>0</v>
      </c>
      <c r="BG32" s="7">
        <v>0</v>
      </c>
      <c r="BH32" s="7">
        <f t="shared" si="10"/>
        <v>14975</v>
      </c>
      <c r="BI32" s="7">
        <f t="shared" si="1"/>
        <v>52171</v>
      </c>
      <c r="BJ32" s="47" t="s">
        <v>111</v>
      </c>
    </row>
    <row r="33" spans="1:62" s="8" customFormat="1" ht="18.75" customHeight="1">
      <c r="A33" s="5">
        <v>30</v>
      </c>
      <c r="B33" s="31">
        <v>40657</v>
      </c>
      <c r="C33" s="3" t="s">
        <v>61</v>
      </c>
      <c r="D33" s="3" t="s">
        <v>62</v>
      </c>
      <c r="E33" s="6">
        <v>6</v>
      </c>
      <c r="F33" s="6">
        <v>1</v>
      </c>
      <c r="G33" s="6">
        <v>1</v>
      </c>
      <c r="H33" s="5">
        <v>31</v>
      </c>
      <c r="I33" s="3">
        <v>49000</v>
      </c>
      <c r="J33" s="5">
        <v>0</v>
      </c>
      <c r="K33" s="5">
        <f t="shared" si="2"/>
        <v>20580</v>
      </c>
      <c r="L33" s="7">
        <v>1800</v>
      </c>
      <c r="M33" s="5">
        <f t="shared" si="3"/>
        <v>756</v>
      </c>
      <c r="N33" s="5">
        <v>0</v>
      </c>
      <c r="O33" s="5">
        <v>0</v>
      </c>
      <c r="P33" s="5">
        <v>0</v>
      </c>
      <c r="Q33" s="5">
        <v>700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7">
        <f t="shared" si="4"/>
        <v>72836</v>
      </c>
      <c r="AD33" s="46">
        <v>3500</v>
      </c>
      <c r="AE33" s="7">
        <v>525</v>
      </c>
      <c r="AF33" s="7">
        <v>0</v>
      </c>
      <c r="AG33" s="7">
        <v>315</v>
      </c>
      <c r="AH33" s="7">
        <f>O33</f>
        <v>0</v>
      </c>
      <c r="AI33" s="7">
        <f t="shared" si="7"/>
        <v>0</v>
      </c>
      <c r="AJ33" s="7">
        <v>0</v>
      </c>
      <c r="AK33" s="7">
        <v>0</v>
      </c>
      <c r="AL33" s="7">
        <v>0</v>
      </c>
      <c r="AM33" s="5">
        <v>0</v>
      </c>
      <c r="AN33" s="7">
        <v>0</v>
      </c>
      <c r="AO33" s="7">
        <v>0</v>
      </c>
      <c r="AP33" s="7">
        <v>0</v>
      </c>
      <c r="AQ33" s="33">
        <v>20000</v>
      </c>
      <c r="AR33" s="7">
        <v>0</v>
      </c>
      <c r="AS33" s="7">
        <v>0</v>
      </c>
      <c r="AT33" s="7">
        <v>0</v>
      </c>
      <c r="AU33" s="33">
        <f>P33</f>
        <v>0</v>
      </c>
      <c r="AV33" s="7">
        <v>0</v>
      </c>
      <c r="AW33" s="7">
        <v>0</v>
      </c>
      <c r="AX33" s="7">
        <v>0</v>
      </c>
      <c r="AY33" s="7">
        <v>0</v>
      </c>
      <c r="AZ33" s="7">
        <v>60</v>
      </c>
      <c r="BA33" s="7">
        <f>Z33</f>
        <v>0</v>
      </c>
      <c r="BB33" s="7">
        <v>0</v>
      </c>
      <c r="BC33" s="7">
        <v>660</v>
      </c>
      <c r="BD33" s="7">
        <v>0</v>
      </c>
      <c r="BE33" s="53">
        <v>0</v>
      </c>
      <c r="BF33" s="7">
        <v>0</v>
      </c>
      <c r="BG33" s="7">
        <v>0</v>
      </c>
      <c r="BH33" s="7">
        <f t="shared" si="10"/>
        <v>25060</v>
      </c>
      <c r="BI33" s="7">
        <f t="shared" si="1"/>
        <v>47776</v>
      </c>
      <c r="BJ33" s="47" t="s">
        <v>111</v>
      </c>
    </row>
    <row r="34" spans="1:62" s="8" customFormat="1" ht="18.75" customHeight="1">
      <c r="A34" s="5">
        <v>31</v>
      </c>
      <c r="B34" s="49">
        <v>80092</v>
      </c>
      <c r="C34" s="56" t="s">
        <v>103</v>
      </c>
      <c r="D34" s="56" t="s">
        <v>104</v>
      </c>
      <c r="E34" s="51">
        <v>2</v>
      </c>
      <c r="F34" s="51">
        <v>1</v>
      </c>
      <c r="G34" s="51">
        <v>1</v>
      </c>
      <c r="H34" s="5">
        <v>31</v>
      </c>
      <c r="I34" s="3">
        <v>22400</v>
      </c>
      <c r="J34" s="5">
        <v>0</v>
      </c>
      <c r="K34" s="5">
        <f t="shared" si="2"/>
        <v>9408</v>
      </c>
      <c r="L34" s="7">
        <v>900</v>
      </c>
      <c r="M34" s="5">
        <f t="shared" si="3"/>
        <v>378</v>
      </c>
      <c r="N34" s="5">
        <f>INT((I34)*0.09+0.5)</f>
        <v>2016</v>
      </c>
      <c r="O34" s="5">
        <f>INT((I34+K34)*0.14+0.5)</f>
        <v>4453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7">
        <f t="shared" si="4"/>
        <v>39555</v>
      </c>
      <c r="AD34" s="46">
        <v>0</v>
      </c>
      <c r="AE34" s="7">
        <v>300</v>
      </c>
      <c r="AF34" s="7">
        <v>0</v>
      </c>
      <c r="AG34" s="7">
        <v>0</v>
      </c>
      <c r="AH34" s="5">
        <f>INT((I34+K34)*0.1+0.5)</f>
        <v>3181</v>
      </c>
      <c r="AI34" s="5">
        <f t="shared" si="7"/>
        <v>4453</v>
      </c>
      <c r="AJ34" s="7">
        <v>0</v>
      </c>
      <c r="AK34" s="7">
        <v>0</v>
      </c>
      <c r="AL34" s="7">
        <v>0</v>
      </c>
      <c r="AM34" s="5">
        <v>0</v>
      </c>
      <c r="AN34" s="7">
        <v>0</v>
      </c>
      <c r="AO34" s="7">
        <v>0</v>
      </c>
      <c r="AP34" s="7">
        <v>0</v>
      </c>
      <c r="AQ34" s="33">
        <v>0</v>
      </c>
      <c r="AR34" s="7">
        <v>0</v>
      </c>
      <c r="AS34" s="57" t="s">
        <v>78</v>
      </c>
      <c r="AT34" s="7">
        <v>0</v>
      </c>
      <c r="AU34" s="33">
        <v>0</v>
      </c>
      <c r="AV34" s="7">
        <v>0</v>
      </c>
      <c r="AW34" s="7">
        <v>0</v>
      </c>
      <c r="AX34" s="7">
        <v>0</v>
      </c>
      <c r="AY34" s="7">
        <v>0</v>
      </c>
      <c r="AZ34" s="7">
        <v>30</v>
      </c>
      <c r="BA34" s="7">
        <v>0</v>
      </c>
      <c r="BB34" s="7">
        <v>0</v>
      </c>
      <c r="BC34" s="7">
        <v>0</v>
      </c>
      <c r="BD34" s="7">
        <v>0</v>
      </c>
      <c r="BE34" s="53">
        <v>0</v>
      </c>
      <c r="BF34" s="7">
        <v>0</v>
      </c>
      <c r="BG34" s="7">
        <v>0</v>
      </c>
      <c r="BH34" s="7">
        <f t="shared" si="10"/>
        <v>7964</v>
      </c>
      <c r="BI34" s="7">
        <f t="shared" si="1"/>
        <v>31591</v>
      </c>
      <c r="BJ34" s="47" t="s">
        <v>111</v>
      </c>
    </row>
    <row r="35" spans="1:62" s="8" customFormat="1" ht="18.75" customHeight="1">
      <c r="A35" s="5">
        <v>32</v>
      </c>
      <c r="B35" s="31">
        <v>11491</v>
      </c>
      <c r="C35" s="3" t="s">
        <v>63</v>
      </c>
      <c r="D35" s="3" t="s">
        <v>64</v>
      </c>
      <c r="E35" s="6">
        <v>3</v>
      </c>
      <c r="F35" s="6">
        <v>1</v>
      </c>
      <c r="G35" s="6">
        <v>1</v>
      </c>
      <c r="H35" s="5">
        <v>31</v>
      </c>
      <c r="I35" s="3">
        <v>33000</v>
      </c>
      <c r="J35" s="5">
        <v>0</v>
      </c>
      <c r="K35" s="5">
        <f t="shared" si="2"/>
        <v>13860</v>
      </c>
      <c r="L35" s="7">
        <v>1800</v>
      </c>
      <c r="M35" s="5">
        <f t="shared" si="3"/>
        <v>756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7">
        <f t="shared" si="4"/>
        <v>49416</v>
      </c>
      <c r="AD35" s="46">
        <v>0</v>
      </c>
      <c r="AE35" s="7">
        <v>450</v>
      </c>
      <c r="AF35" s="7">
        <v>0</v>
      </c>
      <c r="AG35" s="7">
        <v>785</v>
      </c>
      <c r="AH35" s="7">
        <f>O35</f>
        <v>0</v>
      </c>
      <c r="AI35" s="7">
        <f t="shared" si="7"/>
        <v>0</v>
      </c>
      <c r="AJ35" s="7">
        <v>0</v>
      </c>
      <c r="AK35" s="7">
        <v>0</v>
      </c>
      <c r="AL35" s="7">
        <v>0</v>
      </c>
      <c r="AM35" s="5">
        <v>0</v>
      </c>
      <c r="AN35" s="7">
        <v>0</v>
      </c>
      <c r="AO35" s="7">
        <v>0</v>
      </c>
      <c r="AP35" s="7">
        <v>0</v>
      </c>
      <c r="AQ35" s="33">
        <v>15000</v>
      </c>
      <c r="AR35" s="7">
        <v>0</v>
      </c>
      <c r="AS35" s="7">
        <v>0</v>
      </c>
      <c r="AT35" s="7">
        <v>0</v>
      </c>
      <c r="AU35" s="33">
        <f>P35</f>
        <v>0</v>
      </c>
      <c r="AV35" s="7">
        <v>0</v>
      </c>
      <c r="AW35" s="7">
        <v>0</v>
      </c>
      <c r="AX35" s="7">
        <v>0</v>
      </c>
      <c r="AY35" s="7">
        <v>0</v>
      </c>
      <c r="AZ35" s="7">
        <v>30</v>
      </c>
      <c r="BA35" s="7">
        <f>Z35</f>
        <v>0</v>
      </c>
      <c r="BB35" s="7">
        <v>0</v>
      </c>
      <c r="BC35" s="7">
        <v>210</v>
      </c>
      <c r="BD35" s="7">
        <v>0</v>
      </c>
      <c r="BE35" s="53">
        <v>0</v>
      </c>
      <c r="BF35" s="7">
        <v>0</v>
      </c>
      <c r="BG35" s="7">
        <v>0</v>
      </c>
      <c r="BH35" s="7">
        <f t="shared" si="10"/>
        <v>16475</v>
      </c>
      <c r="BI35" s="7">
        <f t="shared" si="1"/>
        <v>32941</v>
      </c>
      <c r="BJ35" s="47" t="s">
        <v>111</v>
      </c>
    </row>
    <row r="36" spans="1:62" s="8" customFormat="1" ht="18.75" customHeight="1">
      <c r="A36" s="5">
        <v>33</v>
      </c>
      <c r="B36" s="31">
        <v>11450</v>
      </c>
      <c r="C36" s="3" t="s">
        <v>65</v>
      </c>
      <c r="D36" s="3" t="s">
        <v>64</v>
      </c>
      <c r="E36" s="6">
        <v>3</v>
      </c>
      <c r="F36" s="6">
        <v>1</v>
      </c>
      <c r="G36" s="6">
        <v>1</v>
      </c>
      <c r="H36" s="5">
        <v>31</v>
      </c>
      <c r="I36" s="3">
        <v>37200</v>
      </c>
      <c r="J36" s="5">
        <v>0</v>
      </c>
      <c r="K36" s="5">
        <f t="shared" si="2"/>
        <v>15624</v>
      </c>
      <c r="L36" s="7">
        <v>1800</v>
      </c>
      <c r="M36" s="5">
        <f t="shared" si="3"/>
        <v>756</v>
      </c>
      <c r="N36" s="5">
        <f>INT((I36)*0.09+0.5)</f>
        <v>3348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7">
        <f t="shared" si="4"/>
        <v>58728</v>
      </c>
      <c r="AD36" s="46">
        <v>2000</v>
      </c>
      <c r="AE36" s="7">
        <v>450</v>
      </c>
      <c r="AF36" s="7">
        <v>0</v>
      </c>
      <c r="AG36" s="7">
        <v>0</v>
      </c>
      <c r="AH36" s="7">
        <f>O36</f>
        <v>0</v>
      </c>
      <c r="AI36" s="7">
        <f t="shared" si="7"/>
        <v>0</v>
      </c>
      <c r="AJ36" s="7">
        <v>0</v>
      </c>
      <c r="AK36" s="7">
        <v>0</v>
      </c>
      <c r="AL36" s="7">
        <v>0</v>
      </c>
      <c r="AM36" s="5">
        <v>0</v>
      </c>
      <c r="AN36" s="7">
        <v>0</v>
      </c>
      <c r="AO36" s="7">
        <v>0</v>
      </c>
      <c r="AP36" s="7">
        <v>0</v>
      </c>
      <c r="AQ36" s="33">
        <v>3500</v>
      </c>
      <c r="AR36" s="7">
        <v>0</v>
      </c>
      <c r="AS36" s="7">
        <v>0</v>
      </c>
      <c r="AT36" s="7">
        <v>0</v>
      </c>
      <c r="AU36" s="33">
        <f>P36</f>
        <v>0</v>
      </c>
      <c r="AV36" s="7">
        <v>0</v>
      </c>
      <c r="AW36" s="7">
        <v>0</v>
      </c>
      <c r="AX36" s="7">
        <v>0</v>
      </c>
      <c r="AY36" s="7">
        <v>0</v>
      </c>
      <c r="AZ36" s="7">
        <v>30</v>
      </c>
      <c r="BA36" s="7">
        <f>Z36</f>
        <v>0</v>
      </c>
      <c r="BB36" s="7">
        <v>0</v>
      </c>
      <c r="BC36" s="7">
        <v>0</v>
      </c>
      <c r="BD36" s="7">
        <v>0</v>
      </c>
      <c r="BE36" s="53">
        <v>0</v>
      </c>
      <c r="BF36" s="7">
        <v>0</v>
      </c>
      <c r="BG36" s="7">
        <v>0</v>
      </c>
      <c r="BH36" s="7">
        <f t="shared" si="10"/>
        <v>5980</v>
      </c>
      <c r="BI36" s="7">
        <f t="shared" si="1"/>
        <v>52748</v>
      </c>
      <c r="BJ36" s="47" t="s">
        <v>111</v>
      </c>
    </row>
    <row r="37" spans="1:62" s="8" customFormat="1" ht="18.75" customHeight="1">
      <c r="A37" s="5"/>
      <c r="B37" s="10"/>
      <c r="C37" s="5"/>
      <c r="D37" s="5"/>
      <c r="E37" s="5"/>
      <c r="F37" s="5"/>
      <c r="G37" s="5"/>
      <c r="H37" s="5"/>
      <c r="I37" s="7">
        <f aca="true" t="shared" si="13" ref="I37:BI37">SUM(I4:I36)</f>
        <v>1890000</v>
      </c>
      <c r="J37" s="7">
        <f t="shared" si="13"/>
        <v>0</v>
      </c>
      <c r="K37" s="7">
        <f t="shared" si="13"/>
        <v>793800</v>
      </c>
      <c r="L37" s="7">
        <f t="shared" si="13"/>
        <v>63900</v>
      </c>
      <c r="M37" s="7">
        <f t="shared" si="13"/>
        <v>26838</v>
      </c>
      <c r="N37" s="7">
        <f t="shared" si="13"/>
        <v>87552</v>
      </c>
      <c r="O37" s="7">
        <f t="shared" si="13"/>
        <v>212397</v>
      </c>
      <c r="P37" s="7">
        <f t="shared" si="13"/>
        <v>0</v>
      </c>
      <c r="Q37" s="7">
        <f t="shared" si="13"/>
        <v>700</v>
      </c>
      <c r="R37" s="7">
        <f t="shared" si="13"/>
        <v>0</v>
      </c>
      <c r="S37" s="7">
        <f t="shared" si="13"/>
        <v>0</v>
      </c>
      <c r="T37" s="7">
        <f t="shared" si="13"/>
        <v>0</v>
      </c>
      <c r="U37" s="7">
        <f t="shared" si="13"/>
        <v>0</v>
      </c>
      <c r="V37" s="7">
        <f t="shared" si="13"/>
        <v>0</v>
      </c>
      <c r="W37" s="7">
        <f t="shared" si="13"/>
        <v>0</v>
      </c>
      <c r="X37" s="7">
        <f t="shared" si="13"/>
        <v>0</v>
      </c>
      <c r="Y37" s="7">
        <f t="shared" si="13"/>
        <v>0</v>
      </c>
      <c r="Z37" s="7">
        <f t="shared" si="13"/>
        <v>0</v>
      </c>
      <c r="AA37" s="7">
        <f t="shared" si="13"/>
        <v>0</v>
      </c>
      <c r="AB37" s="7">
        <f t="shared" si="13"/>
        <v>0</v>
      </c>
      <c r="AC37" s="7">
        <f t="shared" si="13"/>
        <v>3075187</v>
      </c>
      <c r="AD37" s="7">
        <f t="shared" si="13"/>
        <v>180000</v>
      </c>
      <c r="AE37" s="7">
        <f t="shared" si="13"/>
        <v>18100</v>
      </c>
      <c r="AF37" s="7">
        <f t="shared" si="13"/>
        <v>0</v>
      </c>
      <c r="AG37" s="7">
        <f t="shared" si="13"/>
        <v>8788</v>
      </c>
      <c r="AH37" s="7">
        <f t="shared" si="13"/>
        <v>151712</v>
      </c>
      <c r="AI37" s="7">
        <f t="shared" si="13"/>
        <v>212397</v>
      </c>
      <c r="AJ37" s="7">
        <f t="shared" si="13"/>
        <v>0</v>
      </c>
      <c r="AK37" s="7">
        <f t="shared" si="13"/>
        <v>0</v>
      </c>
      <c r="AL37" s="7">
        <f t="shared" si="13"/>
        <v>0</v>
      </c>
      <c r="AM37" s="7">
        <f t="shared" si="13"/>
        <v>0</v>
      </c>
      <c r="AN37" s="7">
        <f t="shared" si="13"/>
        <v>0</v>
      </c>
      <c r="AO37" s="7">
        <f t="shared" si="13"/>
        <v>0</v>
      </c>
      <c r="AP37" s="7">
        <f t="shared" si="13"/>
        <v>0</v>
      </c>
      <c r="AQ37" s="7">
        <f t="shared" si="13"/>
        <v>192500</v>
      </c>
      <c r="AR37" s="7">
        <f t="shared" si="13"/>
        <v>0</v>
      </c>
      <c r="AS37" s="7">
        <f t="shared" si="13"/>
        <v>0</v>
      </c>
      <c r="AT37" s="7">
        <f t="shared" si="13"/>
        <v>0</v>
      </c>
      <c r="AU37" s="7">
        <f t="shared" si="13"/>
        <v>0</v>
      </c>
      <c r="AV37" s="7">
        <f t="shared" si="13"/>
        <v>0</v>
      </c>
      <c r="AW37" s="7">
        <f t="shared" si="13"/>
        <v>0</v>
      </c>
      <c r="AX37" s="7">
        <f t="shared" si="13"/>
        <v>0</v>
      </c>
      <c r="AY37" s="7">
        <f t="shared" si="13"/>
        <v>0</v>
      </c>
      <c r="AZ37" s="7">
        <f t="shared" si="13"/>
        <v>2010</v>
      </c>
      <c r="BA37" s="7">
        <f t="shared" si="13"/>
        <v>0</v>
      </c>
      <c r="BB37" s="7">
        <f t="shared" si="13"/>
        <v>0</v>
      </c>
      <c r="BC37" s="7">
        <f t="shared" si="13"/>
        <v>8120</v>
      </c>
      <c r="BD37" s="7">
        <f t="shared" si="13"/>
        <v>0</v>
      </c>
      <c r="BE37" s="7">
        <f t="shared" si="13"/>
        <v>0</v>
      </c>
      <c r="BF37" s="7">
        <f t="shared" si="13"/>
        <v>0</v>
      </c>
      <c r="BG37" s="7">
        <f t="shared" si="13"/>
        <v>0</v>
      </c>
      <c r="BH37" s="7">
        <f t="shared" si="13"/>
        <v>773627</v>
      </c>
      <c r="BI37" s="7">
        <f t="shared" si="13"/>
        <v>2301560</v>
      </c>
      <c r="BJ37" s="6"/>
    </row>
    <row r="38" spans="1:63" s="12" customFormat="1" ht="18.75" customHeight="1">
      <c r="A38" s="11"/>
      <c r="E38" s="65" t="s">
        <v>66</v>
      </c>
      <c r="F38" s="65"/>
      <c r="G38" s="65"/>
      <c r="H38" s="65"/>
      <c r="I38" s="3">
        <f>SUM(I4:I32)</f>
        <v>1748400</v>
      </c>
      <c r="J38" s="3">
        <f aca="true" t="shared" si="14" ref="J38:BI38">SUM(J4:J32)</f>
        <v>0</v>
      </c>
      <c r="K38" s="3">
        <f t="shared" si="14"/>
        <v>734328</v>
      </c>
      <c r="L38" s="3">
        <f t="shared" si="14"/>
        <v>57600</v>
      </c>
      <c r="M38" s="3">
        <f t="shared" si="14"/>
        <v>24192</v>
      </c>
      <c r="N38" s="3">
        <f t="shared" si="14"/>
        <v>82188</v>
      </c>
      <c r="O38" s="3">
        <f t="shared" si="14"/>
        <v>207944</v>
      </c>
      <c r="P38" s="3">
        <f t="shared" si="14"/>
        <v>0</v>
      </c>
      <c r="Q38" s="3">
        <f t="shared" si="14"/>
        <v>0</v>
      </c>
      <c r="R38" s="3">
        <f t="shared" si="14"/>
        <v>0</v>
      </c>
      <c r="S38" s="3">
        <f t="shared" si="14"/>
        <v>0</v>
      </c>
      <c r="T38" s="3">
        <f t="shared" si="14"/>
        <v>0</v>
      </c>
      <c r="U38" s="3">
        <f t="shared" si="14"/>
        <v>0</v>
      </c>
      <c r="V38" s="3">
        <f t="shared" si="14"/>
        <v>0</v>
      </c>
      <c r="W38" s="3">
        <f t="shared" si="14"/>
        <v>0</v>
      </c>
      <c r="X38" s="3">
        <f t="shared" si="14"/>
        <v>0</v>
      </c>
      <c r="Y38" s="3">
        <f t="shared" si="14"/>
        <v>0</v>
      </c>
      <c r="Z38" s="3">
        <f t="shared" si="14"/>
        <v>0</v>
      </c>
      <c r="AA38" s="3">
        <f t="shared" si="14"/>
        <v>0</v>
      </c>
      <c r="AB38" s="3">
        <f t="shared" si="14"/>
        <v>0</v>
      </c>
      <c r="AC38" s="3">
        <f t="shared" si="14"/>
        <v>2854652</v>
      </c>
      <c r="AD38" s="3">
        <f t="shared" si="14"/>
        <v>174500</v>
      </c>
      <c r="AE38" s="3">
        <f t="shared" si="14"/>
        <v>16375</v>
      </c>
      <c r="AF38" s="3">
        <f t="shared" si="14"/>
        <v>0</v>
      </c>
      <c r="AG38" s="3">
        <f t="shared" si="14"/>
        <v>7688</v>
      </c>
      <c r="AH38" s="3">
        <f t="shared" si="14"/>
        <v>148531</v>
      </c>
      <c r="AI38" s="3">
        <f t="shared" si="14"/>
        <v>207944</v>
      </c>
      <c r="AJ38" s="3">
        <f t="shared" si="14"/>
        <v>0</v>
      </c>
      <c r="AK38" s="3">
        <f t="shared" si="14"/>
        <v>0</v>
      </c>
      <c r="AL38" s="3">
        <f t="shared" si="14"/>
        <v>0</v>
      </c>
      <c r="AM38" s="3">
        <f t="shared" si="14"/>
        <v>0</v>
      </c>
      <c r="AN38" s="3">
        <f t="shared" si="14"/>
        <v>0</v>
      </c>
      <c r="AO38" s="3">
        <f t="shared" si="14"/>
        <v>0</v>
      </c>
      <c r="AP38" s="3">
        <f t="shared" si="14"/>
        <v>0</v>
      </c>
      <c r="AQ38" s="3">
        <f t="shared" si="14"/>
        <v>154000</v>
      </c>
      <c r="AR38" s="3">
        <f t="shared" si="14"/>
        <v>0</v>
      </c>
      <c r="AS38" s="3">
        <f t="shared" si="14"/>
        <v>0</v>
      </c>
      <c r="AT38" s="3">
        <f t="shared" si="14"/>
        <v>0</v>
      </c>
      <c r="AU38" s="3">
        <f t="shared" si="14"/>
        <v>0</v>
      </c>
      <c r="AV38" s="3">
        <f t="shared" si="14"/>
        <v>0</v>
      </c>
      <c r="AW38" s="3">
        <f t="shared" si="14"/>
        <v>0</v>
      </c>
      <c r="AX38" s="3">
        <f t="shared" si="14"/>
        <v>0</v>
      </c>
      <c r="AY38" s="3">
        <f t="shared" si="14"/>
        <v>0</v>
      </c>
      <c r="AZ38" s="3">
        <f t="shared" si="14"/>
        <v>1860</v>
      </c>
      <c r="BA38" s="3">
        <f t="shared" si="14"/>
        <v>0</v>
      </c>
      <c r="BB38" s="3">
        <f t="shared" si="14"/>
        <v>0</v>
      </c>
      <c r="BC38" s="3">
        <f t="shared" si="14"/>
        <v>7250</v>
      </c>
      <c r="BD38" s="3">
        <f t="shared" si="14"/>
        <v>0</v>
      </c>
      <c r="BE38" s="3">
        <f t="shared" si="14"/>
        <v>0</v>
      </c>
      <c r="BF38" s="3">
        <f t="shared" si="14"/>
        <v>0</v>
      </c>
      <c r="BG38" s="3">
        <f t="shared" si="14"/>
        <v>0</v>
      </c>
      <c r="BH38" s="3">
        <f t="shared" si="14"/>
        <v>718148</v>
      </c>
      <c r="BI38" s="3">
        <f t="shared" si="14"/>
        <v>2136504</v>
      </c>
      <c r="BJ38" s="58"/>
      <c r="BK38" s="14"/>
    </row>
    <row r="39" spans="1:63" s="12" customFormat="1" ht="18.75" customHeight="1">
      <c r="A39" s="11"/>
      <c r="E39" s="65" t="s">
        <v>67</v>
      </c>
      <c r="F39" s="65"/>
      <c r="G39" s="65"/>
      <c r="H39" s="65"/>
      <c r="I39" s="3">
        <f>SUM(I33:I36)</f>
        <v>141600</v>
      </c>
      <c r="J39" s="3">
        <f aca="true" t="shared" si="15" ref="J39:BI39">SUM(J33:J36)</f>
        <v>0</v>
      </c>
      <c r="K39" s="3">
        <f t="shared" si="15"/>
        <v>59472</v>
      </c>
      <c r="L39" s="3">
        <f t="shared" si="15"/>
        <v>6300</v>
      </c>
      <c r="M39" s="3">
        <f t="shared" si="15"/>
        <v>2646</v>
      </c>
      <c r="N39" s="3">
        <f t="shared" si="15"/>
        <v>5364</v>
      </c>
      <c r="O39" s="3">
        <f t="shared" si="15"/>
        <v>4453</v>
      </c>
      <c r="P39" s="3">
        <f t="shared" si="15"/>
        <v>0</v>
      </c>
      <c r="Q39" s="3">
        <f t="shared" si="15"/>
        <v>700</v>
      </c>
      <c r="R39" s="3">
        <f t="shared" si="15"/>
        <v>0</v>
      </c>
      <c r="S39" s="3">
        <f t="shared" si="15"/>
        <v>0</v>
      </c>
      <c r="T39" s="3">
        <f t="shared" si="15"/>
        <v>0</v>
      </c>
      <c r="U39" s="3">
        <f t="shared" si="15"/>
        <v>0</v>
      </c>
      <c r="V39" s="3">
        <f t="shared" si="15"/>
        <v>0</v>
      </c>
      <c r="W39" s="3">
        <f t="shared" si="15"/>
        <v>0</v>
      </c>
      <c r="X39" s="3">
        <f t="shared" si="15"/>
        <v>0</v>
      </c>
      <c r="Y39" s="3">
        <f t="shared" si="15"/>
        <v>0</v>
      </c>
      <c r="Z39" s="3">
        <f t="shared" si="15"/>
        <v>0</v>
      </c>
      <c r="AA39" s="3">
        <f t="shared" si="15"/>
        <v>0</v>
      </c>
      <c r="AB39" s="3">
        <f t="shared" si="15"/>
        <v>0</v>
      </c>
      <c r="AC39" s="3">
        <f t="shared" si="15"/>
        <v>220535</v>
      </c>
      <c r="AD39" s="3">
        <f t="shared" si="15"/>
        <v>5500</v>
      </c>
      <c r="AE39" s="3">
        <f t="shared" si="15"/>
        <v>1725</v>
      </c>
      <c r="AF39" s="3">
        <f t="shared" si="15"/>
        <v>0</v>
      </c>
      <c r="AG39" s="3">
        <f t="shared" si="15"/>
        <v>1100</v>
      </c>
      <c r="AH39" s="3">
        <f t="shared" si="15"/>
        <v>3181</v>
      </c>
      <c r="AI39" s="3">
        <f t="shared" si="15"/>
        <v>4453</v>
      </c>
      <c r="AJ39" s="3">
        <f t="shared" si="15"/>
        <v>0</v>
      </c>
      <c r="AK39" s="3">
        <f t="shared" si="15"/>
        <v>0</v>
      </c>
      <c r="AL39" s="3">
        <f t="shared" si="15"/>
        <v>0</v>
      </c>
      <c r="AM39" s="3">
        <f t="shared" si="15"/>
        <v>0</v>
      </c>
      <c r="AN39" s="3">
        <f t="shared" si="15"/>
        <v>0</v>
      </c>
      <c r="AO39" s="3">
        <f t="shared" si="15"/>
        <v>0</v>
      </c>
      <c r="AP39" s="3">
        <f t="shared" si="15"/>
        <v>0</v>
      </c>
      <c r="AQ39" s="3">
        <f t="shared" si="15"/>
        <v>38500</v>
      </c>
      <c r="AR39" s="3">
        <f t="shared" si="15"/>
        <v>0</v>
      </c>
      <c r="AS39" s="3">
        <f t="shared" si="15"/>
        <v>0</v>
      </c>
      <c r="AT39" s="3">
        <f t="shared" si="15"/>
        <v>0</v>
      </c>
      <c r="AU39" s="3">
        <f t="shared" si="15"/>
        <v>0</v>
      </c>
      <c r="AV39" s="3">
        <f t="shared" si="15"/>
        <v>0</v>
      </c>
      <c r="AW39" s="3">
        <f t="shared" si="15"/>
        <v>0</v>
      </c>
      <c r="AX39" s="3">
        <f t="shared" si="15"/>
        <v>0</v>
      </c>
      <c r="AY39" s="3">
        <f t="shared" si="15"/>
        <v>0</v>
      </c>
      <c r="AZ39" s="3">
        <f t="shared" si="15"/>
        <v>150</v>
      </c>
      <c r="BA39" s="3">
        <f t="shared" si="15"/>
        <v>0</v>
      </c>
      <c r="BB39" s="3">
        <f t="shared" si="15"/>
        <v>0</v>
      </c>
      <c r="BC39" s="3">
        <f t="shared" si="15"/>
        <v>870</v>
      </c>
      <c r="BD39" s="3">
        <f t="shared" si="15"/>
        <v>0</v>
      </c>
      <c r="BE39" s="3">
        <f t="shared" si="15"/>
        <v>0</v>
      </c>
      <c r="BF39" s="3">
        <f t="shared" si="15"/>
        <v>0</v>
      </c>
      <c r="BG39" s="3">
        <f t="shared" si="15"/>
        <v>0</v>
      </c>
      <c r="BH39" s="3">
        <f t="shared" si="15"/>
        <v>55479</v>
      </c>
      <c r="BI39" s="3">
        <f t="shared" si="15"/>
        <v>165056</v>
      </c>
      <c r="BJ39" s="31"/>
      <c r="BK39" s="14"/>
    </row>
    <row r="40" spans="2:62" s="37" customFormat="1" ht="15.75">
      <c r="B40" s="38"/>
      <c r="E40" s="28"/>
      <c r="F40" s="4"/>
      <c r="G40" s="4"/>
      <c r="H40" s="4"/>
      <c r="I40" s="1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13"/>
      <c r="AG40" s="13"/>
      <c r="AQ40" s="13"/>
      <c r="BJ40" s="39"/>
    </row>
    <row r="41" spans="3:62" s="37" customFormat="1" ht="18.75">
      <c r="C41" s="40"/>
      <c r="D41" s="32" t="s">
        <v>112</v>
      </c>
      <c r="E41" s="4" t="s">
        <v>119</v>
      </c>
      <c r="F41" s="4"/>
      <c r="G41" s="4"/>
      <c r="H41" s="4"/>
      <c r="I41" s="1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29" t="s">
        <v>69</v>
      </c>
      <c r="AF41" s="4"/>
      <c r="AG41" s="17"/>
      <c r="AH41" s="4"/>
      <c r="AI41" s="64">
        <f>AC37</f>
        <v>3075187</v>
      </c>
      <c r="AJ41" s="64"/>
      <c r="AK41" s="25" t="s">
        <v>131</v>
      </c>
      <c r="AQ41" s="13"/>
      <c r="BE41" s="41"/>
      <c r="BF41" s="41"/>
      <c r="BG41" s="41"/>
      <c r="BJ41" s="39"/>
    </row>
    <row r="42" spans="3:62" s="37" customFormat="1" ht="18.75">
      <c r="C42" s="40"/>
      <c r="D42" s="4"/>
      <c r="E42" s="4" t="s">
        <v>130</v>
      </c>
      <c r="F42" s="4"/>
      <c r="G42" s="4"/>
      <c r="H42" s="4"/>
      <c r="I42" s="1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29"/>
      <c r="AF42" s="4"/>
      <c r="AG42" s="17"/>
      <c r="AH42" s="4"/>
      <c r="AI42" s="36"/>
      <c r="AJ42" s="36"/>
      <c r="AK42" s="26"/>
      <c r="AQ42" s="13"/>
      <c r="BE42" s="41"/>
      <c r="BF42" s="41"/>
      <c r="BG42" s="41"/>
      <c r="BJ42" s="39"/>
    </row>
    <row r="43" spans="4:62" s="37" customFormat="1" ht="18.75">
      <c r="D43" s="27"/>
      <c r="E43" s="4" t="s">
        <v>129</v>
      </c>
      <c r="F43" s="4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13"/>
      <c r="AE43" s="4"/>
      <c r="AF43" s="4"/>
      <c r="AG43" s="13"/>
      <c r="AI43" s="36"/>
      <c r="AJ43" s="36"/>
      <c r="AK43" s="4"/>
      <c r="AQ43" s="13"/>
      <c r="BE43" s="41"/>
      <c r="BF43" s="41"/>
      <c r="BG43" s="41"/>
      <c r="BJ43" s="39"/>
    </row>
    <row r="44" spans="4:62" s="37" customFormat="1" ht="18.75">
      <c r="D44" s="4"/>
      <c r="E44" s="4" t="s">
        <v>132</v>
      </c>
      <c r="F44" s="4"/>
      <c r="G44" s="4"/>
      <c r="H44" s="4"/>
      <c r="I44" s="1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17"/>
      <c r="AE44" s="4"/>
      <c r="AF44" s="4"/>
      <c r="AG44" s="13"/>
      <c r="AI44" s="36"/>
      <c r="AJ44" s="36"/>
      <c r="AK44" s="4"/>
      <c r="AQ44" s="13"/>
      <c r="BE44" s="41"/>
      <c r="BF44" s="41"/>
      <c r="BG44" s="41"/>
      <c r="BJ44" s="39"/>
    </row>
    <row r="45" spans="4:62" s="37" customFormat="1" ht="18.75">
      <c r="D45" s="4"/>
      <c r="E45" s="4" t="s">
        <v>133</v>
      </c>
      <c r="F45" s="4"/>
      <c r="G45" s="4"/>
      <c r="H45" s="4"/>
      <c r="I45" s="1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17"/>
      <c r="AE45" s="4"/>
      <c r="AF45" s="4"/>
      <c r="AG45" s="13"/>
      <c r="AI45" s="36"/>
      <c r="AJ45" s="36"/>
      <c r="AK45" s="4"/>
      <c r="AQ45" s="13"/>
      <c r="BE45" s="41"/>
      <c r="BF45" s="41"/>
      <c r="BG45" s="41"/>
      <c r="BJ45" s="39"/>
    </row>
    <row r="46" spans="5:62" s="37" customFormat="1" ht="15.75">
      <c r="E46" s="4" t="s">
        <v>134</v>
      </c>
      <c r="F46" s="9"/>
      <c r="G46" s="4"/>
      <c r="H46" s="4"/>
      <c r="I46" s="1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17"/>
      <c r="AG46" s="13"/>
      <c r="AQ46" s="13"/>
      <c r="BJ46" s="39"/>
    </row>
    <row r="47" spans="5:62" s="37" customFormat="1" ht="15.75">
      <c r="E47" s="4"/>
      <c r="F47" s="4"/>
      <c r="G47" s="4"/>
      <c r="H47" s="4"/>
      <c r="I47" s="1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17"/>
      <c r="AG47" s="13"/>
      <c r="AQ47" s="13"/>
      <c r="BJ47" s="39"/>
    </row>
    <row r="48" spans="5:62" s="37" customFormat="1" ht="15.75">
      <c r="E48" s="4"/>
      <c r="F48" s="4"/>
      <c r="G48" s="4"/>
      <c r="H48" s="4"/>
      <c r="I48" s="1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13"/>
      <c r="AG48" s="13"/>
      <c r="AQ48" s="13"/>
      <c r="BJ48" s="39"/>
    </row>
    <row r="49" spans="5:62" s="37" customFormat="1" ht="15.75">
      <c r="E49" s="4"/>
      <c r="F49" s="16"/>
      <c r="I49" s="13"/>
      <c r="AD49" s="13"/>
      <c r="AG49" s="13"/>
      <c r="AQ49" s="13"/>
      <c r="BJ49" s="39"/>
    </row>
    <row r="50" spans="2:58" ht="18.75">
      <c r="B50" s="1"/>
      <c r="AL50" s="63" t="s">
        <v>106</v>
      </c>
      <c r="AM50" s="63"/>
      <c r="AN50" s="63"/>
      <c r="AO50" s="63"/>
      <c r="AP50" s="63"/>
      <c r="AQ50" s="63"/>
      <c r="AR50" s="19"/>
      <c r="AS50" s="19"/>
      <c r="AT50" s="19"/>
      <c r="AU50" s="60" t="str">
        <f>N53</f>
        <v>( ओम प्रकाश जोशी )</v>
      </c>
      <c r="AV50" s="60"/>
      <c r="AW50" s="60"/>
      <c r="AX50" s="60"/>
      <c r="AY50" s="60"/>
      <c r="AZ50" s="19"/>
      <c r="BA50" s="19"/>
      <c r="BB50" s="19"/>
      <c r="BC50" s="63" t="str">
        <f>V53</f>
        <v>( अमर कुमार )</v>
      </c>
      <c r="BD50" s="63"/>
      <c r="BE50" s="63"/>
      <c r="BF50" s="63"/>
    </row>
    <row r="51" spans="2:58" ht="18.75">
      <c r="B51" s="1"/>
      <c r="AL51" s="63" t="s">
        <v>107</v>
      </c>
      <c r="AM51" s="63"/>
      <c r="AN51" s="63"/>
      <c r="AO51" s="63"/>
      <c r="AP51" s="63"/>
      <c r="AQ51" s="63"/>
      <c r="AR51" s="19"/>
      <c r="AS51" s="19"/>
      <c r="AT51" s="19"/>
      <c r="AU51" s="60" t="str">
        <f>N54</f>
        <v>उप- प्राचार्य </v>
      </c>
      <c r="AV51" s="60"/>
      <c r="AW51" s="60"/>
      <c r="AX51" s="60"/>
      <c r="AY51" s="60"/>
      <c r="AZ51" s="19"/>
      <c r="BA51" s="19"/>
      <c r="BB51" s="19"/>
      <c r="BC51" s="63" t="str">
        <f>V54</f>
        <v>प्राचार्य </v>
      </c>
      <c r="BD51" s="63"/>
      <c r="BE51" s="63"/>
      <c r="BF51" s="63"/>
    </row>
    <row r="53" spans="2:26" ht="18.75">
      <c r="B53" s="1"/>
      <c r="F53" s="63" t="str">
        <f>AL50</f>
        <v>(दिलीप कुमार  )</v>
      </c>
      <c r="G53" s="63"/>
      <c r="H53" s="63"/>
      <c r="I53" s="63"/>
      <c r="J53" s="63"/>
      <c r="K53" s="18"/>
      <c r="L53" s="18"/>
      <c r="M53" s="18"/>
      <c r="N53" s="60" t="s">
        <v>122</v>
      </c>
      <c r="O53" s="60"/>
      <c r="P53" s="60"/>
      <c r="Q53" s="60"/>
      <c r="R53" s="18"/>
      <c r="S53" s="18"/>
      <c r="T53" s="18"/>
      <c r="U53" s="18"/>
      <c r="V53" s="63" t="s">
        <v>120</v>
      </c>
      <c r="W53" s="63"/>
      <c r="X53" s="63"/>
      <c r="Y53" s="63"/>
      <c r="Z53" s="63"/>
    </row>
    <row r="54" spans="2:26" ht="18.75">
      <c r="B54" s="1"/>
      <c r="F54" s="63" t="str">
        <f>AL51</f>
        <v>सहायक अनुभाग अधिकारी </v>
      </c>
      <c r="G54" s="63"/>
      <c r="H54" s="63"/>
      <c r="I54" s="63"/>
      <c r="J54" s="25"/>
      <c r="K54" s="18"/>
      <c r="L54" s="18"/>
      <c r="M54" s="18"/>
      <c r="N54" s="60" t="s">
        <v>123</v>
      </c>
      <c r="O54" s="60"/>
      <c r="P54" s="60"/>
      <c r="Q54" s="60"/>
      <c r="R54" s="18"/>
      <c r="S54" s="18"/>
      <c r="T54" s="18"/>
      <c r="U54" s="18"/>
      <c r="V54" s="63" t="s">
        <v>121</v>
      </c>
      <c r="W54" s="63"/>
      <c r="X54" s="63"/>
      <c r="Y54" s="63"/>
      <c r="Z54" s="63"/>
    </row>
  </sheetData>
  <sheetProtection/>
  <mergeCells count="19">
    <mergeCell ref="AL51:AQ51"/>
    <mergeCell ref="AI41:AJ41"/>
    <mergeCell ref="C2:V2"/>
    <mergeCell ref="V54:Z54"/>
    <mergeCell ref="F53:J53"/>
    <mergeCell ref="E38:H38"/>
    <mergeCell ref="E39:H39"/>
    <mergeCell ref="F54:I54"/>
    <mergeCell ref="V53:Z53"/>
    <mergeCell ref="AU50:AY50"/>
    <mergeCell ref="AU51:AY51"/>
    <mergeCell ref="N53:Q53"/>
    <mergeCell ref="N54:Q54"/>
    <mergeCell ref="C1:V1"/>
    <mergeCell ref="AJ1:BF1"/>
    <mergeCell ref="AJ2:BF2"/>
    <mergeCell ref="BC50:BF50"/>
    <mergeCell ref="BC51:BF51"/>
    <mergeCell ref="AL50:AQ50"/>
  </mergeCells>
  <printOptions/>
  <pageMargins left="0.5" right="0.16" top="0.75" bottom="0.25" header="0.94" footer="0.16"/>
  <pageSetup fitToHeight="2" horizontalDpi="600" verticalDpi="600" orientation="landscape" paperSize="5" scale="71" r:id="rId1"/>
  <rowBreaks count="1" manualBreakCount="1">
    <brk id="29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</cp:lastModifiedBy>
  <cp:lastPrinted>2023-08-22T05:47:41Z</cp:lastPrinted>
  <dcterms:created xsi:type="dcterms:W3CDTF">2018-02-15T11:23:43Z</dcterms:created>
  <dcterms:modified xsi:type="dcterms:W3CDTF">2023-08-30T21:15:23Z</dcterms:modified>
  <cp:category/>
  <cp:version/>
  <cp:contentType/>
  <cp:contentStatus/>
</cp:coreProperties>
</file>